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45.xml" ContentType="application/vnd.openxmlformats-officedocument.spreadsheetml.externalLink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xternalLinks/externalLink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43.xml" ContentType="application/vnd.openxmlformats-officedocument.spreadsheetml.externalLink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externalLinks/externalLink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41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drawings/drawing11.xml" ContentType="application/vnd.openxmlformats-officedocument.drawing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39.xml" ContentType="application/vnd.openxmlformats-officedocument.spreadsheetml.externalLink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46.xml" ContentType="application/vnd.openxmlformats-officedocument.spreadsheetml.externalLink+xml"/>
  <Default Extension="emf" ContentType="image/x-emf"/>
  <Default Extension="jpeg" ContentType="image/jpeg"/>
  <Override PartName="/xl/drawings/drawing5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44.xml" ContentType="application/vnd.openxmlformats-officedocument.spreadsheetml.externalLink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42.xml" ContentType="application/vnd.openxmlformats-officedocument.spreadsheetml.externalLink+xml"/>
  <Override PartName="/xl/drawings/drawing1.xml" ContentType="application/vnd.openxmlformats-officedocument.drawing+xml"/>
  <Override PartName="/xl/externalLinks/externalLink11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40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drawings/drawing10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45" yWindow="0" windowWidth="20730" windowHeight="11760" tabRatio="760" firstSheet="1" activeTab="2"/>
  </bookViews>
  <sheets>
    <sheet name="CT-00_05(C_RANGEL)-C-DESON (2)" sheetId="29" state="hidden" r:id="rId1"/>
    <sheet name="RES-ET-01-ORÇ" sheetId="3" r:id="rId2"/>
    <sheet name="ORÇAMENTO_LOT-C-N_DESON" sheetId="4" r:id="rId3"/>
    <sheet name="USAR PREÇO" sheetId="46" state="hidden" r:id="rId4"/>
    <sheet name="CRONG(FIS-FINAN)" sheetId="16" r:id="rId5"/>
    <sheet name="BDI SERVIÇOS - N_DES." sheetId="44" r:id="rId6"/>
    <sheet name="BDI DIFERENCIADO - N_DES." sheetId="45" r:id="rId7"/>
    <sheet name="QCI (2)" sheetId="43" r:id="rId8"/>
    <sheet name="BDI_Pav" sheetId="38" state="hidden" r:id="rId9"/>
    <sheet name="BDI_Mat Bet" sheetId="39" state="hidden" r:id="rId10"/>
    <sheet name="QCI" sheetId="40" state="hidden" r:id="rId11"/>
    <sheet name="CURVA_SERV" sheetId="27" state="hidden" r:id="rId12"/>
    <sheet name="LINEAR_CURVA_SERV" sheetId="37" state="hidden" r:id="rId13"/>
    <sheet name="CURVA_SERV (2)" sheetId="26" state="hidden" r:id="rId14"/>
    <sheet name="equipe" sheetId="10" state="hidden" r:id="rId15"/>
    <sheet name="lab" sheetId="11" state="hidden" r:id="rId16"/>
    <sheet name="lab (2)" sheetId="12" state="hidden" r:id="rId17"/>
    <sheet name="topo" sheetId="13" state="hidden" r:id="rId18"/>
    <sheet name="inf" sheetId="14" state="hidden" r:id="rId19"/>
    <sheet name="instal" sheetId="15" state="hidden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</externalReferences>
  <definedNames>
    <definedName name="__________R" localSheetId="6">'[1]Relatório-1ª med.'!#REF!</definedName>
    <definedName name="__________R" localSheetId="5">'[1]Relatório-1ª med.'!#REF!</definedName>
    <definedName name="__________R" localSheetId="7">'[1]Relatório-1ª med.'!#REF!</definedName>
    <definedName name="__________R" localSheetId="3">'[1]Relatório-1ª med.'!#REF!</definedName>
    <definedName name="__________R">'[1]Relatório-1ª med.'!#REF!</definedName>
    <definedName name="_________cab1" localSheetId="6">#REF!</definedName>
    <definedName name="_________cab1" localSheetId="5">#REF!</definedName>
    <definedName name="_________cab1">#REF!</definedName>
    <definedName name="_________TT21" localSheetId="6">[2]RELATÓRIO!#REF!</definedName>
    <definedName name="_________TT21" localSheetId="5">[2]RELATÓRIO!#REF!</definedName>
    <definedName name="_________TT21">[2]RELATÓRIO!#REF!</definedName>
    <definedName name="_________TT22" localSheetId="6">[2]RELATÓRIO!#REF!</definedName>
    <definedName name="_________TT22" localSheetId="5">[2]RELATÓRIO!#REF!</definedName>
    <definedName name="_________TT22">[2]RELATÓRIO!#REF!</definedName>
    <definedName name="________cab1" localSheetId="6">#REF!</definedName>
    <definedName name="________cab1" localSheetId="5">#REF!</definedName>
    <definedName name="________cab1" localSheetId="7">#REF!</definedName>
    <definedName name="________cab1" localSheetId="3">#REF!</definedName>
    <definedName name="________cab1">#REF!</definedName>
    <definedName name="________JAZ11" localSheetId="6">#REF!</definedName>
    <definedName name="________JAZ11" localSheetId="5">#REF!</definedName>
    <definedName name="________JAZ11">#REF!</definedName>
    <definedName name="________JAZ2" localSheetId="6">#REF!</definedName>
    <definedName name="________JAZ2" localSheetId="5">#REF!</definedName>
    <definedName name="________JAZ2">#REF!</definedName>
    <definedName name="________JAZ22">#REF!</definedName>
    <definedName name="________JAZ3">#REF!</definedName>
    <definedName name="________JAZ33">#REF!</definedName>
    <definedName name="________RET1">#REF!</definedName>
    <definedName name="________TT21" localSheetId="6">[2]RELATÓRIO!#REF!</definedName>
    <definedName name="________TT21" localSheetId="5">[2]RELATÓRIO!#REF!</definedName>
    <definedName name="________TT21" localSheetId="7">[2]RELATÓRIO!#REF!</definedName>
    <definedName name="________TT21" localSheetId="3">[2]RELATÓRIO!#REF!</definedName>
    <definedName name="________TT21">[2]RELATÓRIO!#REF!</definedName>
    <definedName name="________TT22" localSheetId="6">[2]RELATÓRIO!#REF!</definedName>
    <definedName name="________TT22" localSheetId="5">[2]RELATÓRIO!#REF!</definedName>
    <definedName name="________TT22" localSheetId="7">[2]RELATÓRIO!#REF!</definedName>
    <definedName name="________TT22" localSheetId="3">[2]RELATÓRIO!#REF!</definedName>
    <definedName name="________TT22">[2]RELATÓRIO!#REF!</definedName>
    <definedName name="_______cab1" localSheetId="6">#REF!</definedName>
    <definedName name="_______JAZ1">#REF!</definedName>
    <definedName name="_______JAZ11">#REF!</definedName>
    <definedName name="_______JAZ2">#REF!</definedName>
    <definedName name="_______JAZ22">#REF!</definedName>
    <definedName name="_______JAZ3">#REF!</definedName>
    <definedName name="_______JAZ33">#REF!</definedName>
    <definedName name="_______RET1">#REF!</definedName>
    <definedName name="_______TT21" localSheetId="6">[2]RELATÓRIO!#REF!</definedName>
    <definedName name="_______TT22" localSheetId="6">[2]RELATÓRIO!#REF!</definedName>
    <definedName name="______cab1" localSheetId="6">#REF!</definedName>
    <definedName name="______cab1" localSheetId="5">#REF!</definedName>
    <definedName name="______cab1">#REF!</definedName>
    <definedName name="______JAZ1" localSheetId="6">#REF!</definedName>
    <definedName name="______JAZ1" localSheetId="5">#REF!</definedName>
    <definedName name="______JAZ1" localSheetId="7">#REF!</definedName>
    <definedName name="______JAZ1" localSheetId="3">#REF!</definedName>
    <definedName name="______JAZ1">#REF!</definedName>
    <definedName name="______JAZ11" localSheetId="6">#REF!</definedName>
    <definedName name="______JAZ11" localSheetId="5">#REF!</definedName>
    <definedName name="______JAZ11" localSheetId="3">#REF!</definedName>
    <definedName name="______JAZ11">#REF!</definedName>
    <definedName name="______JAZ2">#REF!</definedName>
    <definedName name="______JAZ22">#REF!</definedName>
    <definedName name="______JAZ3">#REF!</definedName>
    <definedName name="______JAZ33">#REF!</definedName>
    <definedName name="______RET1">#REF!</definedName>
    <definedName name="______TT21" localSheetId="6">[2]RELATÓRIO!#REF!</definedName>
    <definedName name="______TT21" localSheetId="5">[2]RELATÓRIO!#REF!</definedName>
    <definedName name="______TT21">[2]RELATÓRIO!#REF!</definedName>
    <definedName name="______TT22" localSheetId="6">[2]RELATÓRIO!#REF!</definedName>
    <definedName name="______TT22" localSheetId="5">[2]RELATÓRIO!#REF!</definedName>
    <definedName name="______TT22">[2]RELATÓRIO!#REF!</definedName>
    <definedName name="_____cab1" localSheetId="6">#REF!</definedName>
    <definedName name="_____cab1" localSheetId="5">#REF!</definedName>
    <definedName name="_____cab1">#REF!</definedName>
    <definedName name="_____JAZ1" localSheetId="6">#REF!</definedName>
    <definedName name="_____JAZ1" localSheetId="5">#REF!</definedName>
    <definedName name="_____JAZ1">#REF!</definedName>
    <definedName name="_____JAZ11" localSheetId="6">#REF!</definedName>
    <definedName name="_____JAZ11" localSheetId="5">#REF!</definedName>
    <definedName name="_____JAZ11">#REF!</definedName>
    <definedName name="_____JAZ2" localSheetId="6">#REF!</definedName>
    <definedName name="_____JAZ2" localSheetId="5">#REF!</definedName>
    <definedName name="_____JAZ2">#REF!</definedName>
    <definedName name="_____JAZ22" localSheetId="6">#REF!</definedName>
    <definedName name="_____JAZ22" localSheetId="5">#REF!</definedName>
    <definedName name="_____JAZ22">#REF!</definedName>
    <definedName name="_____JAZ3" localSheetId="6">#REF!</definedName>
    <definedName name="_____JAZ3" localSheetId="5">#REF!</definedName>
    <definedName name="_____JAZ3">#REF!</definedName>
    <definedName name="_____JAZ33" localSheetId="6">#REF!</definedName>
    <definedName name="_____JAZ33" localSheetId="5">#REF!</definedName>
    <definedName name="_____JAZ33">#REF!</definedName>
    <definedName name="_____oac2">#REF!</definedName>
    <definedName name="_____RET1" localSheetId="6">#REF!</definedName>
    <definedName name="_____RET1" localSheetId="5">#REF!</definedName>
    <definedName name="_____RET1">#REF!</definedName>
    <definedName name="_____TT102" localSheetId="6">'[1]Relatório-1ª med.'!#REF!</definedName>
    <definedName name="_____TT102" localSheetId="5">'[1]Relatório-1ª med.'!#REF!</definedName>
    <definedName name="_____TT102">'[1]Relatório-1ª med.'!#REF!</definedName>
    <definedName name="_____TT107" localSheetId="6">'[1]Relatório-1ª med.'!#REF!</definedName>
    <definedName name="_____TT107">'[1]Relatório-1ª med.'!#REF!</definedName>
    <definedName name="_____TT121" localSheetId="6">'[1]Relatório-1ª med.'!#REF!</definedName>
    <definedName name="_____TT121">'[1]Relatório-1ª med.'!#REF!</definedName>
    <definedName name="_____TT123" localSheetId="6">'[1]Relatório-1ª med.'!#REF!</definedName>
    <definedName name="_____TT123">'[1]Relatório-1ª med.'!#REF!</definedName>
    <definedName name="_____TT19" localSheetId="6">'[1]Relatório-1ª med.'!#REF!</definedName>
    <definedName name="_____TT19">'[1]Relatório-1ª med.'!#REF!</definedName>
    <definedName name="_____TT20" localSheetId="6">'[1]Relatório-1ª med.'!#REF!</definedName>
    <definedName name="_____TT20">'[1]Relatório-1ª med.'!#REF!</definedName>
    <definedName name="_____TT21" localSheetId="6">'[1]Relatório-1ª med.'!#REF!</definedName>
    <definedName name="_____TT21">'[1]Relatório-1ª med.'!#REF!</definedName>
    <definedName name="_____TT22" localSheetId="6">'[1]Relatório-1ª med.'!#REF!</definedName>
    <definedName name="_____TT22">'[1]Relatório-1ª med.'!#REF!</definedName>
    <definedName name="_____TT26" localSheetId="6">'[1]Relatório-1ª med.'!#REF!</definedName>
    <definedName name="_____TT26">'[1]Relatório-1ª med.'!#REF!</definedName>
    <definedName name="_____TT27" localSheetId="6">'[1]Relatório-1ª med.'!#REF!</definedName>
    <definedName name="_____TT27">'[1]Relatório-1ª med.'!#REF!</definedName>
    <definedName name="_____TT28" localSheetId="6">'[1]Relatório-1ª med.'!#REF!</definedName>
    <definedName name="_____TT28">'[1]Relatório-1ª med.'!#REF!</definedName>
    <definedName name="_____TT30" localSheetId="6">'[1]Relatório-1ª med.'!#REF!</definedName>
    <definedName name="_____TT30">'[1]Relatório-1ª med.'!#REF!</definedName>
    <definedName name="_____TT31" localSheetId="6">'[1]Relatório-1ª med.'!#REF!</definedName>
    <definedName name="_____TT31">'[1]Relatório-1ª med.'!#REF!</definedName>
    <definedName name="_____TT32" localSheetId="6">'[1]Relatório-1ª med.'!#REF!</definedName>
    <definedName name="_____TT32">'[1]Relatório-1ª med.'!#REF!</definedName>
    <definedName name="_____TT33" localSheetId="6">'[1]Relatório-1ª med.'!#REF!</definedName>
    <definedName name="_____TT33">'[1]Relatório-1ª med.'!#REF!</definedName>
    <definedName name="_____TT34" localSheetId="6">'[1]Relatório-1ª med.'!#REF!</definedName>
    <definedName name="_____TT34">'[1]Relatório-1ª med.'!#REF!</definedName>
    <definedName name="_____TT36" localSheetId="6">'[1]Relatório-1ª med.'!#REF!</definedName>
    <definedName name="_____TT36">'[1]Relatório-1ª med.'!#REF!</definedName>
    <definedName name="_____TT37" localSheetId="6">'[1]Relatório-1ª med.'!#REF!</definedName>
    <definedName name="_____TT37">'[1]Relatório-1ª med.'!#REF!</definedName>
    <definedName name="_____TT38" localSheetId="6">'[1]Relatório-1ª med.'!#REF!</definedName>
    <definedName name="_____TT38">'[1]Relatório-1ª med.'!#REF!</definedName>
    <definedName name="_____TT39" localSheetId="6">'[1]Relatório-1ª med.'!#REF!</definedName>
    <definedName name="_____TT39">'[1]Relatório-1ª med.'!#REF!</definedName>
    <definedName name="_____TT40" localSheetId="6">'[1]Relatório-1ª med.'!#REF!</definedName>
    <definedName name="_____TT40">'[1]Relatório-1ª med.'!#REF!</definedName>
    <definedName name="_____TT5" localSheetId="6">'[1]Relatório-1ª med.'!#REF!</definedName>
    <definedName name="_____TT5">'[1]Relatório-1ª med.'!#REF!</definedName>
    <definedName name="_____TT52" localSheetId="6">'[1]Relatório-1ª med.'!#REF!</definedName>
    <definedName name="_____TT52">'[1]Relatório-1ª med.'!#REF!</definedName>
    <definedName name="_____TT53" localSheetId="6">'[1]Relatório-1ª med.'!#REF!</definedName>
    <definedName name="_____TT53">'[1]Relatório-1ª med.'!#REF!</definedName>
    <definedName name="_____TT54" localSheetId="6">'[1]Relatório-1ª med.'!#REF!</definedName>
    <definedName name="_____TT54">'[1]Relatório-1ª med.'!#REF!</definedName>
    <definedName name="_____TT55" localSheetId="6">'[1]Relatório-1ª med.'!#REF!</definedName>
    <definedName name="_____TT55">'[1]Relatório-1ª med.'!#REF!</definedName>
    <definedName name="_____TT6" localSheetId="6">'[1]Relatório-1ª med.'!#REF!</definedName>
    <definedName name="_____TT6">'[1]Relatório-1ª med.'!#REF!</definedName>
    <definedName name="_____TT60" localSheetId="6">'[1]Relatório-1ª med.'!#REF!</definedName>
    <definedName name="_____TT60">'[1]Relatório-1ª med.'!#REF!</definedName>
    <definedName name="_____TT61" localSheetId="6">'[1]Relatório-1ª med.'!#REF!</definedName>
    <definedName name="_____TT61">'[1]Relatório-1ª med.'!#REF!</definedName>
    <definedName name="_____TT69" localSheetId="6">'[1]Relatório-1ª med.'!#REF!</definedName>
    <definedName name="_____TT69">'[1]Relatório-1ª med.'!#REF!</definedName>
    <definedName name="_____TT7" localSheetId="6">'[1]Relatório-1ª med.'!#REF!</definedName>
    <definedName name="_____TT7">'[1]Relatório-1ª med.'!#REF!</definedName>
    <definedName name="_____TT70" localSheetId="6">'[1]Relatório-1ª med.'!#REF!</definedName>
    <definedName name="_____TT70">'[1]Relatório-1ª med.'!#REF!</definedName>
    <definedName name="_____TT71" localSheetId="6">'[1]Relatório-1ª med.'!#REF!</definedName>
    <definedName name="_____TT71">'[1]Relatório-1ª med.'!#REF!</definedName>
    <definedName name="_____TT74" localSheetId="6">'[1]Relatório-1ª med.'!#REF!</definedName>
    <definedName name="_____TT74">'[1]Relatório-1ª med.'!#REF!</definedName>
    <definedName name="_____TT75" localSheetId="6">'[1]Relatório-1ª med.'!#REF!</definedName>
    <definedName name="_____TT75">'[1]Relatório-1ª med.'!#REF!</definedName>
    <definedName name="_____TT76" localSheetId="6">'[1]Relatório-1ª med.'!#REF!</definedName>
    <definedName name="_____TT76">'[1]Relatório-1ª med.'!#REF!</definedName>
    <definedName name="_____TT77" localSheetId="6">'[1]Relatório-1ª med.'!#REF!</definedName>
    <definedName name="_____TT77">'[1]Relatório-1ª med.'!#REF!</definedName>
    <definedName name="_____TT78" localSheetId="6">'[1]Relatório-1ª med.'!#REF!</definedName>
    <definedName name="_____TT78">'[1]Relatório-1ª med.'!#REF!</definedName>
    <definedName name="_____TT79" localSheetId="6">'[1]Relatório-1ª med.'!#REF!</definedName>
    <definedName name="_____TT79">'[1]Relatório-1ª med.'!#REF!</definedName>
    <definedName name="_____TT94" localSheetId="6">'[1]Relatório-1ª med.'!#REF!</definedName>
    <definedName name="_____TT94">'[1]Relatório-1ª med.'!#REF!</definedName>
    <definedName name="_____TT95" localSheetId="6">'[1]Relatório-1ª med.'!#REF!</definedName>
    <definedName name="_____TT95">'[1]Relatório-1ª med.'!#REF!</definedName>
    <definedName name="_____TT97" localSheetId="6">'[1]Relatório-1ª med.'!#REF!</definedName>
    <definedName name="_____TT97">'[1]Relatório-1ª med.'!#REF!</definedName>
    <definedName name="____cab1" localSheetId="6">#REF!</definedName>
    <definedName name="____cab1" localSheetId="5">#REF!</definedName>
    <definedName name="____cab1">#REF!</definedName>
    <definedName name="____emp2">'[3]DMT modelo'!$AA$13</definedName>
    <definedName name="____EXT1">#REF!</definedName>
    <definedName name="____ind100">#REF!</definedName>
    <definedName name="____JAZ1" localSheetId="6">#REF!</definedName>
    <definedName name="____JAZ1" localSheetId="5">#REF!</definedName>
    <definedName name="____JAZ1">#REF!</definedName>
    <definedName name="____JAZ11" localSheetId="6">#REF!</definedName>
    <definedName name="____JAZ11" localSheetId="5">#REF!</definedName>
    <definedName name="____JAZ11">#REF!</definedName>
    <definedName name="____JAZ2" localSheetId="6">#REF!</definedName>
    <definedName name="____JAZ2" localSheetId="5">#REF!</definedName>
    <definedName name="____JAZ2">#REF!</definedName>
    <definedName name="____JAZ22" localSheetId="6">#REF!</definedName>
    <definedName name="____JAZ22" localSheetId="5">#REF!</definedName>
    <definedName name="____JAZ22">#REF!</definedName>
    <definedName name="____JAZ3" localSheetId="6">#REF!</definedName>
    <definedName name="____JAZ3" localSheetId="5">#REF!</definedName>
    <definedName name="____JAZ3">#REF!</definedName>
    <definedName name="____JAZ33" localSheetId="6">#REF!</definedName>
    <definedName name="____JAZ33" localSheetId="5">#REF!</definedName>
    <definedName name="____JAZ33">#REF!</definedName>
    <definedName name="____mem2">'[4]Mat Asf'!$H$37</definedName>
    <definedName name="____oac2" localSheetId="6">#REF!</definedName>
    <definedName name="____oac2" localSheetId="5">#REF!</definedName>
    <definedName name="____oac2" localSheetId="7">#REF!</definedName>
    <definedName name="____oac2">#REF!</definedName>
    <definedName name="____RET1" localSheetId="6">#REF!</definedName>
    <definedName name="____RET1" localSheetId="5">#REF!</definedName>
    <definedName name="____RET1">#REF!</definedName>
    <definedName name="____tsd4">#REF!</definedName>
    <definedName name="____TT102" localSheetId="6">'[1]Relatório-1ª med.'!#REF!</definedName>
    <definedName name="____TT102" localSheetId="5">'[1]Relatório-1ª med.'!#REF!</definedName>
    <definedName name="____TT102">'[1]Relatório-1ª med.'!#REF!</definedName>
    <definedName name="____TT107" localSheetId="6">'[1]Relatório-1ª med.'!#REF!</definedName>
    <definedName name="____TT107">'[1]Relatório-1ª med.'!#REF!</definedName>
    <definedName name="____TT121" localSheetId="6">'[1]Relatório-1ª med.'!#REF!</definedName>
    <definedName name="____TT121">'[1]Relatório-1ª med.'!#REF!</definedName>
    <definedName name="____TT123" localSheetId="6">'[1]Relatório-1ª med.'!#REF!</definedName>
    <definedName name="____TT123">'[1]Relatório-1ª med.'!#REF!</definedName>
    <definedName name="____TT19" localSheetId="6">'[1]Relatório-1ª med.'!#REF!</definedName>
    <definedName name="____TT19">'[1]Relatório-1ª med.'!#REF!</definedName>
    <definedName name="____TT20" localSheetId="6">'[1]Relatório-1ª med.'!#REF!</definedName>
    <definedName name="____TT20">'[1]Relatório-1ª med.'!#REF!</definedName>
    <definedName name="____TT21" localSheetId="6">'[1]Relatório-1ª med.'!#REF!</definedName>
    <definedName name="____TT21">'[1]Relatório-1ª med.'!#REF!</definedName>
    <definedName name="____TT22" localSheetId="6">'[1]Relatório-1ª med.'!#REF!</definedName>
    <definedName name="____TT22">'[1]Relatório-1ª med.'!#REF!</definedName>
    <definedName name="____TT236" localSheetId="6">'[1]Relatório-1ª med.'!#REF!</definedName>
    <definedName name="____TT236">'[1]Relatório-1ª med.'!#REF!</definedName>
    <definedName name="____TT26" localSheetId="6">'[1]Relatório-1ª med.'!#REF!</definedName>
    <definedName name="____TT26">'[1]Relatório-1ª med.'!#REF!</definedName>
    <definedName name="____TT27" localSheetId="6">'[1]Relatório-1ª med.'!#REF!</definedName>
    <definedName name="____TT27">'[1]Relatório-1ª med.'!#REF!</definedName>
    <definedName name="____TT28" localSheetId="6">'[1]Relatório-1ª med.'!#REF!</definedName>
    <definedName name="____TT28">'[1]Relatório-1ª med.'!#REF!</definedName>
    <definedName name="____TT30" localSheetId="6">'[1]Relatório-1ª med.'!#REF!</definedName>
    <definedName name="____TT30">'[1]Relatório-1ª med.'!#REF!</definedName>
    <definedName name="____TT31" localSheetId="6">'[1]Relatório-1ª med.'!#REF!</definedName>
    <definedName name="____TT31">'[1]Relatório-1ª med.'!#REF!</definedName>
    <definedName name="____TT32" localSheetId="6">'[1]Relatório-1ª med.'!#REF!</definedName>
    <definedName name="____TT32">'[1]Relatório-1ª med.'!#REF!</definedName>
    <definedName name="____TT33" localSheetId="6">'[1]Relatório-1ª med.'!#REF!</definedName>
    <definedName name="____TT33">'[1]Relatório-1ª med.'!#REF!</definedName>
    <definedName name="____TT34" localSheetId="6">'[1]Relatório-1ª med.'!#REF!</definedName>
    <definedName name="____TT34">'[1]Relatório-1ª med.'!#REF!</definedName>
    <definedName name="____TT36" localSheetId="6">'[1]Relatório-1ª med.'!#REF!</definedName>
    <definedName name="____TT36">'[1]Relatório-1ª med.'!#REF!</definedName>
    <definedName name="____TT37" localSheetId="6">'[1]Relatório-1ª med.'!#REF!</definedName>
    <definedName name="____TT37">'[1]Relatório-1ª med.'!#REF!</definedName>
    <definedName name="____TT38" localSheetId="6">'[1]Relatório-1ª med.'!#REF!</definedName>
    <definedName name="____TT38">'[1]Relatório-1ª med.'!#REF!</definedName>
    <definedName name="____TT39" localSheetId="6">'[1]Relatório-1ª med.'!#REF!</definedName>
    <definedName name="____TT39">'[1]Relatório-1ª med.'!#REF!</definedName>
    <definedName name="____TT40" localSheetId="6">'[1]Relatório-1ª med.'!#REF!</definedName>
    <definedName name="____TT40">'[1]Relatório-1ª med.'!#REF!</definedName>
    <definedName name="____TT5" localSheetId="6">'[1]Relatório-1ª med.'!#REF!</definedName>
    <definedName name="____TT5">'[1]Relatório-1ª med.'!#REF!</definedName>
    <definedName name="____TT52" localSheetId="6">'[1]Relatório-1ª med.'!#REF!</definedName>
    <definedName name="____TT52">'[1]Relatório-1ª med.'!#REF!</definedName>
    <definedName name="____TT53" localSheetId="6">'[1]Relatório-1ª med.'!#REF!</definedName>
    <definedName name="____TT53">'[1]Relatório-1ª med.'!#REF!</definedName>
    <definedName name="____TT54" localSheetId="6">'[1]Relatório-1ª med.'!#REF!</definedName>
    <definedName name="____TT54">'[1]Relatório-1ª med.'!#REF!</definedName>
    <definedName name="____TT55" localSheetId="6">'[1]Relatório-1ª med.'!#REF!</definedName>
    <definedName name="____TT55">'[1]Relatório-1ª med.'!#REF!</definedName>
    <definedName name="____TT6" localSheetId="6">'[1]Relatório-1ª med.'!#REF!</definedName>
    <definedName name="____TT6">'[1]Relatório-1ª med.'!#REF!</definedName>
    <definedName name="____TT60" localSheetId="6">'[1]Relatório-1ª med.'!#REF!</definedName>
    <definedName name="____TT60">'[1]Relatório-1ª med.'!#REF!</definedName>
    <definedName name="____TT61" localSheetId="6">'[1]Relatório-1ª med.'!#REF!</definedName>
    <definedName name="____TT61">'[1]Relatório-1ª med.'!#REF!</definedName>
    <definedName name="____TT69" localSheetId="6">'[1]Relatório-1ª med.'!#REF!</definedName>
    <definedName name="____TT69">'[1]Relatório-1ª med.'!#REF!</definedName>
    <definedName name="____TT7" localSheetId="6">'[1]Relatório-1ª med.'!#REF!</definedName>
    <definedName name="____TT7">'[1]Relatório-1ª med.'!#REF!</definedName>
    <definedName name="____TT70" localSheetId="6">'[1]Relatório-1ª med.'!#REF!</definedName>
    <definedName name="____TT70">'[1]Relatório-1ª med.'!#REF!</definedName>
    <definedName name="____TT71" localSheetId="6">'[1]Relatório-1ª med.'!#REF!</definedName>
    <definedName name="____TT71">'[1]Relatório-1ª med.'!#REF!</definedName>
    <definedName name="____TT74" localSheetId="6">'[1]Relatório-1ª med.'!#REF!</definedName>
    <definedName name="____TT74">'[1]Relatório-1ª med.'!#REF!</definedName>
    <definedName name="____TT75" localSheetId="6">'[1]Relatório-1ª med.'!#REF!</definedName>
    <definedName name="____TT75">'[1]Relatório-1ª med.'!#REF!</definedName>
    <definedName name="____TT76" localSheetId="6">'[1]Relatório-1ª med.'!#REF!</definedName>
    <definedName name="____TT76">'[1]Relatório-1ª med.'!#REF!</definedName>
    <definedName name="____TT77" localSheetId="6">'[1]Relatório-1ª med.'!#REF!</definedName>
    <definedName name="____TT77">'[1]Relatório-1ª med.'!#REF!</definedName>
    <definedName name="____TT78" localSheetId="6">'[1]Relatório-1ª med.'!#REF!</definedName>
    <definedName name="____TT78">'[1]Relatório-1ª med.'!#REF!</definedName>
    <definedName name="____TT78954" localSheetId="6">'[1]Relatório-1ª med.'!#REF!</definedName>
    <definedName name="____TT78954">'[1]Relatório-1ª med.'!#REF!</definedName>
    <definedName name="____TT79" localSheetId="6">'[1]Relatório-1ª med.'!#REF!</definedName>
    <definedName name="____TT79">'[1]Relatório-1ª med.'!#REF!</definedName>
    <definedName name="____TT94" localSheetId="6">'[1]Relatório-1ª med.'!#REF!</definedName>
    <definedName name="____TT94">'[1]Relatório-1ª med.'!#REF!</definedName>
    <definedName name="____TT95" localSheetId="6">'[1]Relatório-1ª med.'!#REF!</definedName>
    <definedName name="____TT95">'[1]Relatório-1ª med.'!#REF!</definedName>
    <definedName name="____TT97" localSheetId="6">'[1]Relatório-1ª med.'!#REF!</definedName>
    <definedName name="____TT97">'[1]Relatório-1ª med.'!#REF!</definedName>
    <definedName name="___cab1" localSheetId="6">#REF!</definedName>
    <definedName name="___cab1" localSheetId="5">#REF!</definedName>
    <definedName name="___cab1">#REF!</definedName>
    <definedName name="___emp2">'[3]DMT modelo'!$AA$13</definedName>
    <definedName name="___EXT1">#REF!</definedName>
    <definedName name="___ind100">#REF!</definedName>
    <definedName name="___JAZ1" localSheetId="6">#REF!</definedName>
    <definedName name="___JAZ1" localSheetId="5">#REF!</definedName>
    <definedName name="___JAZ1">#REF!</definedName>
    <definedName name="___JAZ11" localSheetId="6">#REF!</definedName>
    <definedName name="___JAZ11" localSheetId="5">#REF!</definedName>
    <definedName name="___JAZ11">#REF!</definedName>
    <definedName name="___JAZ2" localSheetId="6">#REF!</definedName>
    <definedName name="___JAZ2" localSheetId="5">#REF!</definedName>
    <definedName name="___JAZ2">#REF!</definedName>
    <definedName name="___JAZ22" localSheetId="6">#REF!</definedName>
    <definedName name="___JAZ22" localSheetId="5">#REF!</definedName>
    <definedName name="___JAZ22">#REF!</definedName>
    <definedName name="___JAZ3" localSheetId="6">#REF!</definedName>
    <definedName name="___JAZ3" localSheetId="5">#REF!</definedName>
    <definedName name="___JAZ3">#REF!</definedName>
    <definedName name="___JAZ33" localSheetId="6">#REF!</definedName>
    <definedName name="___JAZ33" localSheetId="5">#REF!</definedName>
    <definedName name="___JAZ33">#REF!</definedName>
    <definedName name="___mem2">'[4]Mat Asf'!$H$37</definedName>
    <definedName name="___oac2" localSheetId="6">#REF!</definedName>
    <definedName name="___RET1" localSheetId="6">#REF!</definedName>
    <definedName name="___RET1" localSheetId="5">#REF!</definedName>
    <definedName name="___RET1">#REF!</definedName>
    <definedName name="___tsd4">#REF!</definedName>
    <definedName name="___TT102" localSheetId="6">'[1]Relatório-1ª med.'!#REF!</definedName>
    <definedName name="___TT102" localSheetId="5">'[1]Relatório-1ª med.'!#REF!</definedName>
    <definedName name="___TT102">'[1]Relatório-1ª med.'!#REF!</definedName>
    <definedName name="___TT107" localSheetId="6">'[1]Relatório-1ª med.'!#REF!</definedName>
    <definedName name="___TT107">'[1]Relatório-1ª med.'!#REF!</definedName>
    <definedName name="___TT121" localSheetId="6">'[1]Relatório-1ª med.'!#REF!</definedName>
    <definedName name="___TT121">'[1]Relatório-1ª med.'!#REF!</definedName>
    <definedName name="___TT123" localSheetId="6">'[1]Relatório-1ª med.'!#REF!</definedName>
    <definedName name="___TT123">'[1]Relatório-1ª med.'!#REF!</definedName>
    <definedName name="___TT19" localSheetId="6">'[1]Relatório-1ª med.'!#REF!</definedName>
    <definedName name="___TT19">'[1]Relatório-1ª med.'!#REF!</definedName>
    <definedName name="___TT20" localSheetId="6">'[1]Relatório-1ª med.'!#REF!</definedName>
    <definedName name="___TT20">'[1]Relatório-1ª med.'!#REF!</definedName>
    <definedName name="___TT21" localSheetId="6">'[1]Relatório-1ª med.'!#REF!</definedName>
    <definedName name="___TT21">'[1]Relatório-1ª med.'!#REF!</definedName>
    <definedName name="___TT22" localSheetId="6">'[1]Relatório-1ª med.'!#REF!</definedName>
    <definedName name="___TT22">'[1]Relatório-1ª med.'!#REF!</definedName>
    <definedName name="___TT26" localSheetId="6">'[1]Relatório-1ª med.'!#REF!</definedName>
    <definedName name="___TT26">'[1]Relatório-1ª med.'!#REF!</definedName>
    <definedName name="___TT27" localSheetId="6">'[1]Relatório-1ª med.'!#REF!</definedName>
    <definedName name="___TT27">'[1]Relatório-1ª med.'!#REF!</definedName>
    <definedName name="___TT28" localSheetId="6">'[1]Relatório-1ª med.'!#REF!</definedName>
    <definedName name="___TT28">'[1]Relatório-1ª med.'!#REF!</definedName>
    <definedName name="___TT30" localSheetId="6">'[1]Relatório-1ª med.'!#REF!</definedName>
    <definedName name="___TT30">'[1]Relatório-1ª med.'!#REF!</definedName>
    <definedName name="___TT31" localSheetId="6">'[1]Relatório-1ª med.'!#REF!</definedName>
    <definedName name="___TT31">'[1]Relatório-1ª med.'!#REF!</definedName>
    <definedName name="___TT32" localSheetId="6">'[1]Relatório-1ª med.'!#REF!</definedName>
    <definedName name="___TT32">'[1]Relatório-1ª med.'!#REF!</definedName>
    <definedName name="___TT33" localSheetId="6">'[1]Relatório-1ª med.'!#REF!</definedName>
    <definedName name="___TT33">'[1]Relatório-1ª med.'!#REF!</definedName>
    <definedName name="___TT34" localSheetId="6">'[1]Relatório-1ª med.'!#REF!</definedName>
    <definedName name="___TT34">'[1]Relatório-1ª med.'!#REF!</definedName>
    <definedName name="___TT36" localSheetId="6">'[1]Relatório-1ª med.'!#REF!</definedName>
    <definedName name="___TT36">'[1]Relatório-1ª med.'!#REF!</definedName>
    <definedName name="___TT37" localSheetId="6">'[1]Relatório-1ª med.'!#REF!</definedName>
    <definedName name="___TT37">'[1]Relatório-1ª med.'!#REF!</definedName>
    <definedName name="___TT38" localSheetId="6">'[1]Relatório-1ª med.'!#REF!</definedName>
    <definedName name="___TT38">'[1]Relatório-1ª med.'!#REF!</definedName>
    <definedName name="___TT39" localSheetId="6">'[1]Relatório-1ª med.'!#REF!</definedName>
    <definedName name="___TT39">'[1]Relatório-1ª med.'!#REF!</definedName>
    <definedName name="___TT40" localSheetId="6">'[1]Relatório-1ª med.'!#REF!</definedName>
    <definedName name="___TT40">'[1]Relatório-1ª med.'!#REF!</definedName>
    <definedName name="___TT5" localSheetId="6">'[1]Relatório-1ª med.'!#REF!</definedName>
    <definedName name="___TT5">'[1]Relatório-1ª med.'!#REF!</definedName>
    <definedName name="___TT52" localSheetId="6">'[1]Relatório-1ª med.'!#REF!</definedName>
    <definedName name="___TT52">'[1]Relatório-1ª med.'!#REF!</definedName>
    <definedName name="___TT53" localSheetId="6">'[1]Relatório-1ª med.'!#REF!</definedName>
    <definedName name="___TT53">'[1]Relatório-1ª med.'!#REF!</definedName>
    <definedName name="___TT54" localSheetId="6">'[1]Relatório-1ª med.'!#REF!</definedName>
    <definedName name="___TT54">'[1]Relatório-1ª med.'!#REF!</definedName>
    <definedName name="___TT55" localSheetId="6">'[1]Relatório-1ª med.'!#REF!</definedName>
    <definedName name="___TT55">'[1]Relatório-1ª med.'!#REF!</definedName>
    <definedName name="___TT6" localSheetId="6">'[1]Relatório-1ª med.'!#REF!</definedName>
    <definedName name="___TT6">'[1]Relatório-1ª med.'!#REF!</definedName>
    <definedName name="___TT60" localSheetId="6">'[1]Relatório-1ª med.'!#REF!</definedName>
    <definedName name="___TT60">'[1]Relatório-1ª med.'!#REF!</definedName>
    <definedName name="___TT61" localSheetId="6">'[1]Relatório-1ª med.'!#REF!</definedName>
    <definedName name="___TT61">'[1]Relatório-1ª med.'!#REF!</definedName>
    <definedName name="___TT69" localSheetId="6">'[1]Relatório-1ª med.'!#REF!</definedName>
    <definedName name="___TT69">'[1]Relatório-1ª med.'!#REF!</definedName>
    <definedName name="___TT7" localSheetId="6">'[1]Relatório-1ª med.'!#REF!</definedName>
    <definedName name="___TT7">'[1]Relatório-1ª med.'!#REF!</definedName>
    <definedName name="___TT70" localSheetId="6">'[1]Relatório-1ª med.'!#REF!</definedName>
    <definedName name="___TT70">'[1]Relatório-1ª med.'!#REF!</definedName>
    <definedName name="___TT71" localSheetId="6">'[1]Relatório-1ª med.'!#REF!</definedName>
    <definedName name="___TT71">'[1]Relatório-1ª med.'!#REF!</definedName>
    <definedName name="___TT74" localSheetId="6">'[1]Relatório-1ª med.'!#REF!</definedName>
    <definedName name="___TT74">'[1]Relatório-1ª med.'!#REF!</definedName>
    <definedName name="___TT75" localSheetId="6">'[1]Relatório-1ª med.'!#REF!</definedName>
    <definedName name="___TT75">'[1]Relatório-1ª med.'!#REF!</definedName>
    <definedName name="___TT76" localSheetId="6">'[1]Relatório-1ª med.'!#REF!</definedName>
    <definedName name="___TT76">'[1]Relatório-1ª med.'!#REF!</definedName>
    <definedName name="___TT77" localSheetId="6">'[1]Relatório-1ª med.'!#REF!</definedName>
    <definedName name="___TT77">'[1]Relatório-1ª med.'!#REF!</definedName>
    <definedName name="___TT78" localSheetId="6">'[1]Relatório-1ª med.'!#REF!</definedName>
    <definedName name="___TT78">'[1]Relatório-1ª med.'!#REF!</definedName>
    <definedName name="___TT79" localSheetId="6">'[1]Relatório-1ª med.'!#REF!</definedName>
    <definedName name="___TT79">'[1]Relatório-1ª med.'!#REF!</definedName>
    <definedName name="___TT94" localSheetId="6">'[1]Relatório-1ª med.'!#REF!</definedName>
    <definedName name="___TT94">'[1]Relatório-1ª med.'!#REF!</definedName>
    <definedName name="___TT95" localSheetId="6">'[1]Relatório-1ª med.'!#REF!</definedName>
    <definedName name="___TT95">'[1]Relatório-1ª med.'!#REF!</definedName>
    <definedName name="___TT97" localSheetId="6">'[1]Relatório-1ª med.'!#REF!</definedName>
    <definedName name="___TT97">'[1]Relatório-1ª med.'!#REF!</definedName>
    <definedName name="__cab1" localSheetId="6">#REF!</definedName>
    <definedName name="__cab1" localSheetId="5">#REF!</definedName>
    <definedName name="__cab1">#REF!</definedName>
    <definedName name="__emp2">'[3]DMT modelo'!$AA$13</definedName>
    <definedName name="__EXT1">#REF!</definedName>
    <definedName name="__ind100">#REF!</definedName>
    <definedName name="__JAZ1" localSheetId="6">#REF!</definedName>
    <definedName name="__JAZ1" localSheetId="5">#REF!</definedName>
    <definedName name="__JAZ1">#REF!</definedName>
    <definedName name="__JAZ11" localSheetId="6">#REF!</definedName>
    <definedName name="__JAZ11" localSheetId="5">#REF!</definedName>
    <definedName name="__JAZ11">#REF!</definedName>
    <definedName name="__JAZ2" localSheetId="6">#REF!</definedName>
    <definedName name="__JAZ2" localSheetId="5">#REF!</definedName>
    <definedName name="__JAZ2">#REF!</definedName>
    <definedName name="__JAZ22" localSheetId="6">#REF!</definedName>
    <definedName name="__JAZ22" localSheetId="5">#REF!</definedName>
    <definedName name="__JAZ22">#REF!</definedName>
    <definedName name="__JAZ3" localSheetId="6">#REF!</definedName>
    <definedName name="__JAZ3" localSheetId="5">#REF!</definedName>
    <definedName name="__JAZ3">#REF!</definedName>
    <definedName name="__JAZ33" localSheetId="6">#REF!</definedName>
    <definedName name="__JAZ33" localSheetId="5">#REF!</definedName>
    <definedName name="__JAZ33">#REF!</definedName>
    <definedName name="__mem2">'[4]Mat Asf'!$H$37</definedName>
    <definedName name="__oac2" localSheetId="6">#REF!</definedName>
    <definedName name="__oac2" localSheetId="5">#REF!</definedName>
    <definedName name="__oac2">#REF!</definedName>
    <definedName name="__RET1" localSheetId="6">#REF!</definedName>
    <definedName name="__RET1" localSheetId="5">#REF!</definedName>
    <definedName name="__RET1">#REF!</definedName>
    <definedName name="__tsd4">#REF!</definedName>
    <definedName name="__TT102" localSheetId="6">'[1]Relatório-1ª med.'!#REF!</definedName>
    <definedName name="__TT102" localSheetId="5">'[1]Relatório-1ª med.'!#REF!</definedName>
    <definedName name="__TT102">'[1]Relatório-1ª med.'!#REF!</definedName>
    <definedName name="__TT107" localSheetId="6">'[1]Relatório-1ª med.'!#REF!</definedName>
    <definedName name="__TT107">'[1]Relatório-1ª med.'!#REF!</definedName>
    <definedName name="__TT121" localSheetId="6">'[1]Relatório-1ª med.'!#REF!</definedName>
    <definedName name="__TT121">'[1]Relatório-1ª med.'!#REF!</definedName>
    <definedName name="__TT123" localSheetId="6">'[1]Relatório-1ª med.'!#REF!</definedName>
    <definedName name="__TT123">'[1]Relatório-1ª med.'!#REF!</definedName>
    <definedName name="__TT19" localSheetId="6">'[1]Relatório-1ª med.'!#REF!</definedName>
    <definedName name="__TT19">'[1]Relatório-1ª med.'!#REF!</definedName>
    <definedName name="__TT20" localSheetId="6">'[1]Relatório-1ª med.'!#REF!</definedName>
    <definedName name="__TT20">'[1]Relatório-1ª med.'!#REF!</definedName>
    <definedName name="__TT21" localSheetId="6">'[1]Relatório-1ª med.'!#REF!</definedName>
    <definedName name="__TT21">'[1]Relatório-1ª med.'!#REF!</definedName>
    <definedName name="__TT22" localSheetId="6">'[1]Relatório-1ª med.'!#REF!</definedName>
    <definedName name="__TT22">'[1]Relatório-1ª med.'!#REF!</definedName>
    <definedName name="__TT26" localSheetId="6">'[1]Relatório-1ª med.'!#REF!</definedName>
    <definedName name="__TT26">'[1]Relatório-1ª med.'!#REF!</definedName>
    <definedName name="__TT27" localSheetId="6">'[1]Relatório-1ª med.'!#REF!</definedName>
    <definedName name="__TT27">'[1]Relatório-1ª med.'!#REF!</definedName>
    <definedName name="__TT28" localSheetId="6">'[1]Relatório-1ª med.'!#REF!</definedName>
    <definedName name="__TT28">'[1]Relatório-1ª med.'!#REF!</definedName>
    <definedName name="__TT30" localSheetId="6">'[1]Relatório-1ª med.'!#REF!</definedName>
    <definedName name="__TT30">'[1]Relatório-1ª med.'!#REF!</definedName>
    <definedName name="__TT31" localSheetId="6">'[1]Relatório-1ª med.'!#REF!</definedName>
    <definedName name="__TT31">'[1]Relatório-1ª med.'!#REF!</definedName>
    <definedName name="__TT32" localSheetId="6">'[1]Relatório-1ª med.'!#REF!</definedName>
    <definedName name="__TT32">'[1]Relatório-1ª med.'!#REF!</definedName>
    <definedName name="__TT33" localSheetId="6">'[1]Relatório-1ª med.'!#REF!</definedName>
    <definedName name="__TT33">'[1]Relatório-1ª med.'!#REF!</definedName>
    <definedName name="__TT34" localSheetId="6">'[1]Relatório-1ª med.'!#REF!</definedName>
    <definedName name="__TT34">'[1]Relatório-1ª med.'!#REF!</definedName>
    <definedName name="__TT36" localSheetId="6">'[1]Relatório-1ª med.'!#REF!</definedName>
    <definedName name="__TT36">'[1]Relatório-1ª med.'!#REF!</definedName>
    <definedName name="__TT37" localSheetId="6">'[1]Relatório-1ª med.'!#REF!</definedName>
    <definedName name="__TT37">'[1]Relatório-1ª med.'!#REF!</definedName>
    <definedName name="__TT38" localSheetId="6">'[1]Relatório-1ª med.'!#REF!</definedName>
    <definedName name="__TT38">'[1]Relatório-1ª med.'!#REF!</definedName>
    <definedName name="__TT39" localSheetId="6">'[1]Relatório-1ª med.'!#REF!</definedName>
    <definedName name="__TT39">'[1]Relatório-1ª med.'!#REF!</definedName>
    <definedName name="__TT40" localSheetId="6">'[1]Relatório-1ª med.'!#REF!</definedName>
    <definedName name="__TT40">'[1]Relatório-1ª med.'!#REF!</definedName>
    <definedName name="__TT5" localSheetId="6">'[1]Relatório-1ª med.'!#REF!</definedName>
    <definedName name="__TT5">'[1]Relatório-1ª med.'!#REF!</definedName>
    <definedName name="__TT52" localSheetId="6">'[1]Relatório-1ª med.'!#REF!</definedName>
    <definedName name="__TT52">'[1]Relatório-1ª med.'!#REF!</definedName>
    <definedName name="__TT53" localSheetId="6">'[1]Relatório-1ª med.'!#REF!</definedName>
    <definedName name="__TT53">'[1]Relatório-1ª med.'!#REF!</definedName>
    <definedName name="__TT54" localSheetId="6">'[1]Relatório-1ª med.'!#REF!</definedName>
    <definedName name="__TT54">'[1]Relatório-1ª med.'!#REF!</definedName>
    <definedName name="__TT55" localSheetId="6">'[1]Relatório-1ª med.'!#REF!</definedName>
    <definedName name="__TT55">'[1]Relatório-1ª med.'!#REF!</definedName>
    <definedName name="__TT6" localSheetId="6">'[1]Relatório-1ª med.'!#REF!</definedName>
    <definedName name="__TT6">'[1]Relatório-1ª med.'!#REF!</definedName>
    <definedName name="__TT60" localSheetId="6">'[1]Relatório-1ª med.'!#REF!</definedName>
    <definedName name="__TT60">'[1]Relatório-1ª med.'!#REF!</definedName>
    <definedName name="__TT61" localSheetId="6">'[1]Relatório-1ª med.'!#REF!</definedName>
    <definedName name="__TT61">'[1]Relatório-1ª med.'!#REF!</definedName>
    <definedName name="__TT69" localSheetId="6">'[1]Relatório-1ª med.'!#REF!</definedName>
    <definedName name="__TT69">'[1]Relatório-1ª med.'!#REF!</definedName>
    <definedName name="__TT7" localSheetId="6">'[1]Relatório-1ª med.'!#REF!</definedName>
    <definedName name="__TT7">'[1]Relatório-1ª med.'!#REF!</definedName>
    <definedName name="__TT70" localSheetId="6">'[1]Relatório-1ª med.'!#REF!</definedName>
    <definedName name="__TT70">'[1]Relatório-1ª med.'!#REF!</definedName>
    <definedName name="__TT71" localSheetId="6">'[1]Relatório-1ª med.'!#REF!</definedName>
    <definedName name="__TT71">'[1]Relatório-1ª med.'!#REF!</definedName>
    <definedName name="__TT74" localSheetId="6">'[1]Relatório-1ª med.'!#REF!</definedName>
    <definedName name="__TT74">'[1]Relatório-1ª med.'!#REF!</definedName>
    <definedName name="__TT75" localSheetId="6">'[1]Relatório-1ª med.'!#REF!</definedName>
    <definedName name="__TT75">'[1]Relatório-1ª med.'!#REF!</definedName>
    <definedName name="__TT76" localSheetId="6">'[1]Relatório-1ª med.'!#REF!</definedName>
    <definedName name="__TT76">'[1]Relatório-1ª med.'!#REF!</definedName>
    <definedName name="__TT77" localSheetId="6">'[1]Relatório-1ª med.'!#REF!</definedName>
    <definedName name="__TT77">'[1]Relatório-1ª med.'!#REF!</definedName>
    <definedName name="__TT78" localSheetId="6">'[1]Relatório-1ª med.'!#REF!</definedName>
    <definedName name="__TT78">'[1]Relatório-1ª med.'!#REF!</definedName>
    <definedName name="__TT79" localSheetId="6">'[1]Relatório-1ª med.'!#REF!</definedName>
    <definedName name="__TT79">'[1]Relatório-1ª med.'!#REF!</definedName>
    <definedName name="__TT94" localSheetId="6">'[1]Relatório-1ª med.'!#REF!</definedName>
    <definedName name="__TT94">'[1]Relatório-1ª med.'!#REF!</definedName>
    <definedName name="__TT95" localSheetId="6">'[1]Relatório-1ª med.'!#REF!</definedName>
    <definedName name="__TT95">'[1]Relatório-1ª med.'!#REF!</definedName>
    <definedName name="__TT97" localSheetId="6">'[1]Relatório-1ª med.'!#REF!</definedName>
    <definedName name="__TT97">'[1]Relatório-1ª med.'!#REF!</definedName>
    <definedName name="_cab1" localSheetId="6">#REF!</definedName>
    <definedName name="_cab1" localSheetId="5">#REF!</definedName>
    <definedName name="_cab1">#REF!</definedName>
    <definedName name="_dre2" localSheetId="6">#REF!</definedName>
    <definedName name="_dre2" localSheetId="5">#REF!</definedName>
    <definedName name="_dre2">#REF!</definedName>
    <definedName name="_emp2">'[3]DMT modelo'!$AA$13</definedName>
    <definedName name="_EXT1" localSheetId="6">#REF!</definedName>
    <definedName name="_EXT1" localSheetId="5">#REF!</definedName>
    <definedName name="_EXT1" localSheetId="7">#REF!</definedName>
    <definedName name="_EXT1" localSheetId="3">#REF!</definedName>
    <definedName name="_EXT1">#REF!</definedName>
    <definedName name="_ind100" localSheetId="6">#REF!</definedName>
    <definedName name="_ind100" localSheetId="5">#REF!</definedName>
    <definedName name="_ind100" localSheetId="7">#REF!</definedName>
    <definedName name="_ind100" localSheetId="3">#REF!</definedName>
    <definedName name="_ind100">#REF!</definedName>
    <definedName name="_JAZ1" localSheetId="6">#REF!</definedName>
    <definedName name="_JAZ1" localSheetId="5">#REF!</definedName>
    <definedName name="_JAZ1">#REF!</definedName>
    <definedName name="_JAZ11" localSheetId="6">#REF!</definedName>
    <definedName name="_JAZ11" localSheetId="5">#REF!</definedName>
    <definedName name="_JAZ11">#REF!</definedName>
    <definedName name="_JAZ2" localSheetId="6">#REF!</definedName>
    <definedName name="_JAZ2" localSheetId="5">#REF!</definedName>
    <definedName name="_JAZ2">#REF!</definedName>
    <definedName name="_JAZ22" localSheetId="6">#REF!</definedName>
    <definedName name="_JAZ22" localSheetId="5">#REF!</definedName>
    <definedName name="_JAZ22">#REF!</definedName>
    <definedName name="_JAZ3" localSheetId="6">#REF!</definedName>
    <definedName name="_JAZ3" localSheetId="5">#REF!</definedName>
    <definedName name="_JAZ3">#REF!</definedName>
    <definedName name="_JAZ33" localSheetId="6">#REF!</definedName>
    <definedName name="_JAZ33" localSheetId="5">#REF!</definedName>
    <definedName name="_JAZ33">#REF!</definedName>
    <definedName name="_mem2">'[4]Mat Asf'!$H$37</definedName>
    <definedName name="_oac2" localSheetId="6">#REF!</definedName>
    <definedName name="_oac2" localSheetId="5">#REF!</definedName>
    <definedName name="_oac2">#REF!</definedName>
    <definedName name="_oae2" localSheetId="6">#REF!</definedName>
    <definedName name="_oae2" localSheetId="5">#REF!</definedName>
    <definedName name="_oae2">#REF!</definedName>
    <definedName name="_oco2" localSheetId="6">#REF!</definedName>
    <definedName name="_oco2" localSheetId="5">#REF!</definedName>
    <definedName name="_oco2">#REF!</definedName>
    <definedName name="_pav2" localSheetId="6">#REF!</definedName>
    <definedName name="_pav2" localSheetId="5">#REF!</definedName>
    <definedName name="_pav2">#REF!</definedName>
    <definedName name="_RET1" localSheetId="6">#REF!</definedName>
    <definedName name="_RET1" localSheetId="5">#REF!</definedName>
    <definedName name="_RET1">#REF!</definedName>
    <definedName name="_ter2" localSheetId="6">#REF!</definedName>
    <definedName name="_ter2" localSheetId="5">#REF!</definedName>
    <definedName name="_ter2">#REF!</definedName>
    <definedName name="_tsd4" localSheetId="6">#REF!</definedName>
    <definedName name="_tsd4" localSheetId="5">#REF!</definedName>
    <definedName name="_tsd4">#REF!</definedName>
    <definedName name="_TT102" localSheetId="6">'[1]Relatório-1ª med.'!#REF!</definedName>
    <definedName name="_TT102" localSheetId="5">'[1]Relatório-1ª med.'!#REF!</definedName>
    <definedName name="_TT102">'[1]Relatório-1ª med.'!#REF!</definedName>
    <definedName name="_TT107" localSheetId="6">'[1]Relatório-1ª med.'!#REF!</definedName>
    <definedName name="_TT107">'[1]Relatório-1ª med.'!#REF!</definedName>
    <definedName name="_TT121" localSheetId="6">'[1]Relatório-1ª med.'!#REF!</definedName>
    <definedName name="_TT121">'[1]Relatório-1ª med.'!#REF!</definedName>
    <definedName name="_TT123" localSheetId="6">'[1]Relatório-1ª med.'!#REF!</definedName>
    <definedName name="_TT123">'[1]Relatório-1ª med.'!#REF!</definedName>
    <definedName name="_TT18" localSheetId="6">[5]RELATÓRIO!#REF!</definedName>
    <definedName name="_TT18">[5]RELATÓRIO!#REF!</definedName>
    <definedName name="_TT19" localSheetId="6">'[1]Relatório-1ª med.'!#REF!</definedName>
    <definedName name="_TT19">'[1]Relatório-1ª med.'!#REF!</definedName>
    <definedName name="_TT20" localSheetId="6">'[1]Relatório-1ª med.'!#REF!</definedName>
    <definedName name="_TT20">'[1]Relatório-1ª med.'!#REF!</definedName>
    <definedName name="_TT21" localSheetId="6">'[1]Relatório-1ª med.'!#REF!</definedName>
    <definedName name="_TT21">'[1]Relatório-1ª med.'!#REF!</definedName>
    <definedName name="_TT22" localSheetId="6">'[1]Relatório-1ª med.'!#REF!</definedName>
    <definedName name="_TT22">'[1]Relatório-1ª med.'!#REF!</definedName>
    <definedName name="_TT26" localSheetId="6">'[1]Relatório-1ª med.'!#REF!</definedName>
    <definedName name="_TT26">'[1]Relatório-1ª med.'!#REF!</definedName>
    <definedName name="_TT27" localSheetId="6">'[1]Relatório-1ª med.'!#REF!</definedName>
    <definedName name="_TT27">'[1]Relatório-1ª med.'!#REF!</definedName>
    <definedName name="_TT28" localSheetId="6">'[1]Relatório-1ª med.'!#REF!</definedName>
    <definedName name="_TT28">'[1]Relatório-1ª med.'!#REF!</definedName>
    <definedName name="_TT30" localSheetId="6">'[1]Relatório-1ª med.'!#REF!</definedName>
    <definedName name="_TT30">'[1]Relatório-1ª med.'!#REF!</definedName>
    <definedName name="_TT31" localSheetId="6">'[1]Relatório-1ª med.'!#REF!</definedName>
    <definedName name="_TT31">'[1]Relatório-1ª med.'!#REF!</definedName>
    <definedName name="_TT32" localSheetId="6">'[1]Relatório-1ª med.'!#REF!</definedName>
    <definedName name="_TT32">'[1]Relatório-1ª med.'!#REF!</definedName>
    <definedName name="_TT33" localSheetId="6">'[1]Relatório-1ª med.'!#REF!</definedName>
    <definedName name="_TT33">'[1]Relatório-1ª med.'!#REF!</definedName>
    <definedName name="_TT34" localSheetId="6">'[1]Relatório-1ª med.'!#REF!</definedName>
    <definedName name="_TT34">'[1]Relatório-1ª med.'!#REF!</definedName>
    <definedName name="_TT36" localSheetId="6">'[1]Relatório-1ª med.'!#REF!</definedName>
    <definedName name="_TT36">'[1]Relatório-1ª med.'!#REF!</definedName>
    <definedName name="_TT37" localSheetId="6">'[1]Relatório-1ª med.'!#REF!</definedName>
    <definedName name="_TT37">'[1]Relatório-1ª med.'!#REF!</definedName>
    <definedName name="_TT38" localSheetId="6">'[1]Relatório-1ª med.'!#REF!</definedName>
    <definedName name="_TT38">'[1]Relatório-1ª med.'!#REF!</definedName>
    <definedName name="_TT39" localSheetId="6">'[1]Relatório-1ª med.'!#REF!</definedName>
    <definedName name="_TT39">'[1]Relatório-1ª med.'!#REF!</definedName>
    <definedName name="_TT40" localSheetId="6">'[1]Relatório-1ª med.'!#REF!</definedName>
    <definedName name="_TT40">'[1]Relatório-1ª med.'!#REF!</definedName>
    <definedName name="_TT5" localSheetId="6">'[1]Relatório-1ª med.'!#REF!</definedName>
    <definedName name="_TT5">'[1]Relatório-1ª med.'!#REF!</definedName>
    <definedName name="_TT52" localSheetId="6">'[1]Relatório-1ª med.'!#REF!</definedName>
    <definedName name="_TT52">'[1]Relatório-1ª med.'!#REF!</definedName>
    <definedName name="_TT53" localSheetId="6">'[1]Relatório-1ª med.'!#REF!</definedName>
    <definedName name="_TT53">'[1]Relatório-1ª med.'!#REF!</definedName>
    <definedName name="_TT54" localSheetId="6">'[1]Relatório-1ª med.'!#REF!</definedName>
    <definedName name="_TT54">'[1]Relatório-1ª med.'!#REF!</definedName>
    <definedName name="_TT55" localSheetId="6">'[1]Relatório-1ª med.'!#REF!</definedName>
    <definedName name="_TT55">'[1]Relatório-1ª med.'!#REF!</definedName>
    <definedName name="_TT6" localSheetId="6">'[1]Relatório-1ª med.'!#REF!</definedName>
    <definedName name="_TT6">'[1]Relatório-1ª med.'!#REF!</definedName>
    <definedName name="_TT60" localSheetId="6">'[1]Relatório-1ª med.'!#REF!</definedName>
    <definedName name="_TT60">'[1]Relatório-1ª med.'!#REF!</definedName>
    <definedName name="_TT61" localSheetId="6">'[1]Relatório-1ª med.'!#REF!</definedName>
    <definedName name="_TT61">'[1]Relatório-1ª med.'!#REF!</definedName>
    <definedName name="_TT69" localSheetId="6">'[1]Relatório-1ª med.'!#REF!</definedName>
    <definedName name="_TT69">'[1]Relatório-1ª med.'!#REF!</definedName>
    <definedName name="_TT7" localSheetId="6">'[1]Relatório-1ª med.'!#REF!</definedName>
    <definedName name="_TT7">'[1]Relatório-1ª med.'!#REF!</definedName>
    <definedName name="_TT70" localSheetId="6">'[1]Relatório-1ª med.'!#REF!</definedName>
    <definedName name="_TT70">'[1]Relatório-1ª med.'!#REF!</definedName>
    <definedName name="_TT71" localSheetId="6">'[1]Relatório-1ª med.'!#REF!</definedName>
    <definedName name="_TT71">'[1]Relatório-1ª med.'!#REF!</definedName>
    <definedName name="_TT74" localSheetId="6">'[1]Relatório-1ª med.'!#REF!</definedName>
    <definedName name="_TT74">'[1]Relatório-1ª med.'!#REF!</definedName>
    <definedName name="_TT75" localSheetId="6">'[1]Relatório-1ª med.'!#REF!</definedName>
    <definedName name="_TT75">'[1]Relatório-1ª med.'!#REF!</definedName>
    <definedName name="_TT76" localSheetId="6">'[1]Relatório-1ª med.'!#REF!</definedName>
    <definedName name="_TT76">'[1]Relatório-1ª med.'!#REF!</definedName>
    <definedName name="_TT77" localSheetId="6">'[1]Relatório-1ª med.'!#REF!</definedName>
    <definedName name="_TT77">'[1]Relatório-1ª med.'!#REF!</definedName>
    <definedName name="_TT78" localSheetId="6">'[1]Relatório-1ª med.'!#REF!</definedName>
    <definedName name="_TT78">'[1]Relatório-1ª med.'!#REF!</definedName>
    <definedName name="_TT79" localSheetId="6">'[1]Relatório-1ª med.'!#REF!</definedName>
    <definedName name="_TT79">'[1]Relatório-1ª med.'!#REF!</definedName>
    <definedName name="_TT94" localSheetId="6">'[1]Relatório-1ª med.'!#REF!</definedName>
    <definedName name="_TT94">'[1]Relatório-1ª med.'!#REF!</definedName>
    <definedName name="_TT95" localSheetId="6">'[1]Relatório-1ª med.'!#REF!</definedName>
    <definedName name="_TT95">'[1]Relatório-1ª med.'!#REF!</definedName>
    <definedName name="_TT97" localSheetId="6">'[1]Relatório-1ª med.'!#REF!</definedName>
    <definedName name="_TT97">'[1]Relatório-1ª med.'!#REF!</definedName>
    <definedName name="A" localSheetId="6">#REF!</definedName>
    <definedName name="A" localSheetId="5">#REF!</definedName>
    <definedName name="A">#REF!</definedName>
    <definedName name="AA" localSheetId="6">#REF!</definedName>
    <definedName name="AA" localSheetId="5">#REF!</definedName>
    <definedName name="AA">#REF!</definedName>
    <definedName name="AAAA" localSheetId="6">'[1]Relatório-1ª med.'!#REF!</definedName>
    <definedName name="AAAA" localSheetId="5">'[1]Relatório-1ª med.'!#REF!</definedName>
    <definedName name="AAAA">'[1]Relatório-1ª med.'!#REF!</definedName>
    <definedName name="AAAAA" localSheetId="6">#REF!</definedName>
    <definedName name="AAAAA" localSheetId="5">#REF!</definedName>
    <definedName name="AAAAA">#REF!</definedName>
    <definedName name="ABCD23" localSheetId="6">'[1]Relatório-1ª med.'!#REF!</definedName>
    <definedName name="ABCD23" localSheetId="5">'[1]Relatório-1ª med.'!#REF!</definedName>
    <definedName name="ABCD23" localSheetId="7">'[1]Relatório-1ª med.'!#REF!</definedName>
    <definedName name="ABCD23">'[1]Relatório-1ª med.'!#REF!</definedName>
    <definedName name="ACADGDDJSDJSBDJSJFSF" localSheetId="6">'[1]Relatório-1ª med.'!#REF!</definedName>
    <definedName name="ACADGDDJSDJSBDJSJFSF">'[1]Relatório-1ª med.'!#REF!</definedName>
    <definedName name="AÇO_CA_50" localSheetId="6">#REF!</definedName>
    <definedName name="AÇO_CA_50" localSheetId="5">#REF!</definedName>
    <definedName name="AÇO_CA_50">#REF!</definedName>
    <definedName name="aditivo" localSheetId="6">#REF!</definedName>
    <definedName name="aditivo" localSheetId="5">#REF!</definedName>
    <definedName name="aditivo">#REF!</definedName>
    <definedName name="AGREGADO" localSheetId="6">#REF!</definedName>
    <definedName name="AGREGADO" localSheetId="5">#REF!</definedName>
    <definedName name="AGREGADO">#REF!</definedName>
    <definedName name="AJ" localSheetId="6">#REF!</definedName>
    <definedName name="AJ" localSheetId="5">#REF!</definedName>
    <definedName name="AJ">#REF!</definedName>
    <definedName name="AJA" localSheetId="6">#REF!</definedName>
    <definedName name="AJA" localSheetId="5">#REF!</definedName>
    <definedName name="AJA">#REF!</definedName>
    <definedName name="AND" localSheetId="6">#REF!</definedName>
    <definedName name="AND" localSheetId="5">#REF!</definedName>
    <definedName name="AND">#REF!</definedName>
    <definedName name="ant" localSheetId="6" hidden="1">{#N/A,#N/A,FALSE,"MO (2)"}</definedName>
    <definedName name="ant" localSheetId="5" hidden="1">{#N/A,#N/A,FALSE,"MO (2)"}</definedName>
    <definedName name="ant" localSheetId="7" hidden="1">{#N/A,#N/A,FALSE,"MO (2)"}</definedName>
    <definedName name="ant" localSheetId="3" hidden="1">{#N/A,#N/A,FALSE,"MO (2)"}</definedName>
    <definedName name="ant" hidden="1">{#N/A,#N/A,FALSE,"MO (2)"}</definedName>
    <definedName name="ant_1" localSheetId="6" hidden="1">{#N/A,#N/A,FALSE,"MO (2)"}</definedName>
    <definedName name="ant_1" localSheetId="5" hidden="1">{#N/A,#N/A,FALSE,"MO (2)"}</definedName>
    <definedName name="ant_1" localSheetId="7" hidden="1">{#N/A,#N/A,FALSE,"MO (2)"}</definedName>
    <definedName name="ant_1" localSheetId="3" hidden="1">{#N/A,#N/A,FALSE,"MO (2)"}</definedName>
    <definedName name="ant_1" hidden="1">{#N/A,#N/A,FALSE,"MO (2)"}</definedName>
    <definedName name="area_base" localSheetId="6">#REF!</definedName>
    <definedName name="area_base" localSheetId="5">#REF!</definedName>
    <definedName name="area_base" localSheetId="7">#REF!</definedName>
    <definedName name="area_base" localSheetId="3">#REF!</definedName>
    <definedName name="area_base">#REF!</definedName>
    <definedName name="_xlnm.Extract" localSheetId="6">#REF!</definedName>
    <definedName name="_xlnm.Extract" localSheetId="5">#REF!</definedName>
    <definedName name="_xlnm.Extract">#REF!</definedName>
    <definedName name="_xlnm.Print_Area" localSheetId="6">'BDI DIFERENCIADO - N_DES.'!$A$1:$H$37</definedName>
    <definedName name="_xlnm.Print_Area" localSheetId="5">'BDI SERVIÇOS - N_DES.'!$A$1:$H$37</definedName>
    <definedName name="_xlnm.Print_Area" localSheetId="9">'BDI_Mat Bet'!$A$1:$I$47</definedName>
    <definedName name="_xlnm.Print_Area" localSheetId="8">BDI_Pav!$A$1:$I$47</definedName>
    <definedName name="_xlnm.Print_Area" localSheetId="4">'CRONG(FIS-FINAN)'!$B$1:$U$37</definedName>
    <definedName name="_xlnm.Print_Area" localSheetId="0">'CT-00_05(C_RANGEL)-C-DESON (2)'!$B$1:$N$149</definedName>
    <definedName name="_xlnm.Print_Area" localSheetId="11">CURVA_SERV!$B$1:$R$118</definedName>
    <definedName name="_xlnm.Print_Area" localSheetId="13">'CURVA_SERV (2)'!$B$1:$P$123</definedName>
    <definedName name="_xlnm.Print_Area" localSheetId="12">LINEAR_CURVA_SERV!$B$1:$P$91</definedName>
    <definedName name="_xlnm.Print_Area" localSheetId="2">'ORÇAMENTO_LOT-C-N_DESON'!$B$1:$N$93</definedName>
    <definedName name="_xlnm.Print_Area" localSheetId="10">QCI!$A$1:$G$17</definedName>
    <definedName name="_xlnm.Print_Area" localSheetId="7">'QCI (2)'!$A$1:$G$18</definedName>
    <definedName name="_xlnm.Print_Area" localSheetId="1">'RES-ET-01-ORÇ'!$A$1:$D$30</definedName>
    <definedName name="_xlnm.Print_Area" localSheetId="3">'USAR PREÇO'!$B$1:$N$89</definedName>
    <definedName name="_xlnm.Print_Area">#REF!</definedName>
    <definedName name="AREA_IMPRI" localSheetId="6">#REF!</definedName>
    <definedName name="AREA_IMPRI" localSheetId="5">#REF!</definedName>
    <definedName name="AREA_IMPRI" localSheetId="7">#REF!</definedName>
    <definedName name="AREA_IMPRI" localSheetId="3">#REF!</definedName>
    <definedName name="AREA_IMPRI">#REF!</definedName>
    <definedName name="area_sub_base" localSheetId="6">#REF!</definedName>
    <definedName name="area_sub_base" localSheetId="5">#REF!</definedName>
    <definedName name="area_sub_base" localSheetId="7">#REF!</definedName>
    <definedName name="area_sub_base">#REF!</definedName>
    <definedName name="ARGAMASSA10">'[6]QUADRO 08 - COMPOSIÇÕES'!$H$715</definedName>
    <definedName name="ARGAMASSA10S">'[6]QUADRO 08 - COMPOSIÇÕES'!$H$713</definedName>
    <definedName name="_xlnm.Database" localSheetId="6">#REF!</definedName>
    <definedName name="_xlnm.Database" localSheetId="5">#REF!</definedName>
    <definedName name="_xlnm.Database" localSheetId="3">#REF!</definedName>
    <definedName name="_xlnm.Database">#REF!</definedName>
    <definedName name="BDI" localSheetId="6">#REF!</definedName>
    <definedName name="BDI" localSheetId="5">#REF!</definedName>
    <definedName name="BDI">#REF!</definedName>
    <definedName name="BONI" localSheetId="6">#REF!</definedName>
    <definedName name="BONI" localSheetId="5">#REF!</definedName>
    <definedName name="BONI">#REF!</definedName>
    <definedName name="c.drena" localSheetId="6">#REF!</definedName>
    <definedName name="c.drena" localSheetId="5">#REF!</definedName>
    <definedName name="c.drena">#REF!</definedName>
    <definedName name="cab" localSheetId="6">#REF!</definedName>
    <definedName name="cab" localSheetId="5">#REF!</definedName>
    <definedName name="cab">#REF!</definedName>
    <definedName name="CAB_ATERRO" localSheetId="6">#REF!</definedName>
    <definedName name="CAB_ATERRO" localSheetId="5">#REF!</definedName>
    <definedName name="CAB_ATERRO">#REF!</definedName>
    <definedName name="cab_cortes" localSheetId="6">#REF!</definedName>
    <definedName name="cab_cortes" localSheetId="5">#REF!</definedName>
    <definedName name="cab_cortes">#REF!</definedName>
    <definedName name="cab_dmt" localSheetId="6">#REF!</definedName>
    <definedName name="cab_dmt" localSheetId="5">#REF!</definedName>
    <definedName name="cab_dmt">#REF!</definedName>
    <definedName name="cab_limpeza" localSheetId="6">#REF!</definedName>
    <definedName name="cab_limpeza" localSheetId="5">#REF!</definedName>
    <definedName name="cab_limpeza">#REF!</definedName>
    <definedName name="CAB_PLANO" localSheetId="6">#REF!</definedName>
    <definedName name="CAB_PLANO" localSheetId="5">#REF!</definedName>
    <definedName name="CAB_PLANO">#REF!</definedName>
    <definedName name="cab_pmf" localSheetId="6">#REF!</definedName>
    <definedName name="cab_pmf" localSheetId="5">#REF!</definedName>
    <definedName name="cab_pmf">#REF!</definedName>
    <definedName name="cabeca" localSheetId="6">#REF!</definedName>
    <definedName name="cabeca" localSheetId="5">#REF!</definedName>
    <definedName name="cabeca">#REF!</definedName>
    <definedName name="CABEÇA" localSheetId="6">#REF!</definedName>
    <definedName name="CABEÇA" localSheetId="5">#REF!</definedName>
    <definedName name="CABEÇA">#REF!</definedName>
    <definedName name="cabeca1" localSheetId="6">#REF!</definedName>
    <definedName name="cabeca1" localSheetId="5">#REF!</definedName>
    <definedName name="cabeca1">#REF!</definedName>
    <definedName name="cabeçalho" localSheetId="6">#REF!</definedName>
    <definedName name="cabeçalho" localSheetId="5">#REF!</definedName>
    <definedName name="cabeçalho">#REF!</definedName>
    <definedName name="cabeçalho1" localSheetId="6">#REF!</definedName>
    <definedName name="cabeçalho1" localSheetId="5">#REF!</definedName>
    <definedName name="cabeçalho1">#REF!</definedName>
    <definedName name="cabmeio" localSheetId="6">#REF!</definedName>
    <definedName name="cabmeio" localSheetId="5">#REF!</definedName>
    <definedName name="cabmeio">#REF!</definedName>
    <definedName name="caixa">'[2]RESUMO-DVOP'!$C$36</definedName>
    <definedName name="cap">[2]RELATÓRIO!$U$31</definedName>
    <definedName name="cap_20" localSheetId="6">#REF!</definedName>
    <definedName name="cap_20" localSheetId="5">#REF!</definedName>
    <definedName name="cap_20">#REF!</definedName>
    <definedName name="cbuq" localSheetId="6">#REF!</definedName>
    <definedName name="cbuq" localSheetId="5">#REF!</definedName>
    <definedName name="cbuq">#REF!</definedName>
    <definedName name="cesar" localSheetId="6">#REF!</definedName>
    <definedName name="cesar" localSheetId="5">#REF!</definedName>
    <definedName name="cesar">#REF!</definedName>
    <definedName name="CM_30" localSheetId="6">#REF!</definedName>
    <definedName name="CM_30" localSheetId="5">#REF!</definedName>
    <definedName name="CM_30">#REF!</definedName>
    <definedName name="Colchão" localSheetId="6">#REF!</definedName>
    <definedName name="Colchão" localSheetId="5">#REF!</definedName>
    <definedName name="Colchão">#REF!</definedName>
    <definedName name="CONCRETO">'[6]QUADRO 08 - COMPOSIÇÕES'!$H$129</definedName>
    <definedName name="Conser" localSheetId="6">#REF!</definedName>
    <definedName name="Conser" localSheetId="5">#REF!</definedName>
    <definedName name="Conser" localSheetId="7">#REF!</definedName>
    <definedName name="Conser" localSheetId="3">#REF!</definedName>
    <definedName name="Conser">#REF!</definedName>
    <definedName name="conserva" localSheetId="6">#REF!</definedName>
    <definedName name="conserva" localSheetId="5">#REF!</definedName>
    <definedName name="conserva">#REF!</definedName>
    <definedName name="cont" localSheetId="6">#REF!</definedName>
    <definedName name="cont" localSheetId="5">#REF!</definedName>
    <definedName name="cont">#REF!</definedName>
    <definedName name="contrapartida" localSheetId="6">#REF!</definedName>
    <definedName name="contrapartida" localSheetId="5">#REF!</definedName>
    <definedName name="contrapartida">#REF!</definedName>
    <definedName name="CONTRATO">[7]APONT!$B$5:$G$426</definedName>
    <definedName name="cp.100" localSheetId="6">#REF!</definedName>
    <definedName name="cp.100" localSheetId="5">#REF!</definedName>
    <definedName name="cp.100" localSheetId="3">#REF!</definedName>
    <definedName name="cp.100">#REF!</definedName>
    <definedName name="cp.95" localSheetId="6">#REF!</definedName>
    <definedName name="cp.95" localSheetId="5">#REF!</definedName>
    <definedName name="cp.95">#REF!</definedName>
    <definedName name="_xlnm.Criteria" localSheetId="6">#REF!</definedName>
    <definedName name="_xlnm.Criteria" localSheetId="5">#REF!</definedName>
    <definedName name="_xlnm.Criteria">#REF!</definedName>
    <definedName name="Cron" localSheetId="6" hidden="1">{#N/A,#N/A,FALSE,"MO (2)"}</definedName>
    <definedName name="Cron" localSheetId="5" hidden="1">{#N/A,#N/A,FALSE,"MO (2)"}</definedName>
    <definedName name="Cron" localSheetId="7" hidden="1">{#N/A,#N/A,FALSE,"MO (2)"}</definedName>
    <definedName name="Cron" localSheetId="3" hidden="1">{#N/A,#N/A,FALSE,"MO (2)"}</definedName>
    <definedName name="Cron" hidden="1">{#N/A,#N/A,FALSE,"MO (2)"}</definedName>
    <definedName name="Cron_1" localSheetId="6" hidden="1">{#N/A,#N/A,FALSE,"MO (2)"}</definedName>
    <definedName name="Cron_1" localSheetId="5" hidden="1">{#N/A,#N/A,FALSE,"MO (2)"}</definedName>
    <definedName name="Cron_1" localSheetId="7" hidden="1">{#N/A,#N/A,FALSE,"MO (2)"}</definedName>
    <definedName name="Cron_1" localSheetId="3" hidden="1">{#N/A,#N/A,FALSE,"MO (2)"}</definedName>
    <definedName name="Cron_1" hidden="1">{#N/A,#N/A,FALSE,"MO (2)"}</definedName>
    <definedName name="crona" localSheetId="6">#REF!</definedName>
    <definedName name="crona" localSheetId="5">#REF!</definedName>
    <definedName name="crona" localSheetId="7">#REF!</definedName>
    <definedName name="crona" localSheetId="3">#REF!</definedName>
    <definedName name="crona">#REF!</definedName>
    <definedName name="CUBAÇÃO" localSheetId="6">#REF!</definedName>
    <definedName name="CUBAÇÃO" localSheetId="5">#REF!</definedName>
    <definedName name="CUBAÇÃO" localSheetId="7">#REF!</definedName>
    <definedName name="CUBAÇÃO" localSheetId="3">#REF!</definedName>
    <definedName name="CUBAÇÃO">#REF!</definedName>
    <definedName name="cx.01" localSheetId="6">[8]Aterro!#REF!</definedName>
    <definedName name="cx.01" localSheetId="5">[8]Aterro!#REF!</definedName>
    <definedName name="cx.01" localSheetId="7">[8]Aterro!#REF!</definedName>
    <definedName name="cx.01" localSheetId="3">[8]Aterro!#REF!</definedName>
    <definedName name="cx.01">[8]Aterro!#REF!</definedName>
    <definedName name="cx_coletora" localSheetId="6">#REF!</definedName>
    <definedName name="cx_coletora" localSheetId="5">#REF!</definedName>
    <definedName name="cx_coletora" localSheetId="3">#REF!</definedName>
    <definedName name="cx_coletora">#REF!</definedName>
    <definedName name="DAS" localSheetId="6" hidden="1">{#N/A,#N/A,FALSE,"MO (2)"}</definedName>
    <definedName name="DAS" localSheetId="5" hidden="1">{#N/A,#N/A,FALSE,"MO (2)"}</definedName>
    <definedName name="DAS" localSheetId="7" hidden="1">{#N/A,#N/A,FALSE,"MO (2)"}</definedName>
    <definedName name="DAS" localSheetId="3" hidden="1">{#N/A,#N/A,FALSE,"MO (2)"}</definedName>
    <definedName name="DAS" hidden="1">{#N/A,#N/A,FALSE,"MO (2)"}</definedName>
    <definedName name="DAS_1" localSheetId="6" hidden="1">{#N/A,#N/A,FALSE,"MO (2)"}</definedName>
    <definedName name="DAS_1" localSheetId="5" hidden="1">{#N/A,#N/A,FALSE,"MO (2)"}</definedName>
    <definedName name="DAS_1" localSheetId="7" hidden="1">{#N/A,#N/A,FALSE,"MO (2)"}</definedName>
    <definedName name="DAS_1" localSheetId="3" hidden="1">{#N/A,#N/A,FALSE,"MO (2)"}</definedName>
    <definedName name="DAS_1" hidden="1">{#N/A,#N/A,FALSE,"MO (2)"}</definedName>
    <definedName name="DATA" localSheetId="6">#REF!</definedName>
    <definedName name="DATA" localSheetId="5">#REF!</definedName>
    <definedName name="DATA" localSheetId="7">#REF!</definedName>
    <definedName name="DATA" localSheetId="3">#REF!</definedName>
    <definedName name="DATA">#REF!</definedName>
    <definedName name="data1" localSheetId="6">#REF!</definedName>
    <definedName name="data1" localSheetId="5">#REF!</definedName>
    <definedName name="data1" localSheetId="7">#REF!</definedName>
    <definedName name="data1" localSheetId="3">#REF!</definedName>
    <definedName name="data1">#REF!</definedName>
    <definedName name="DATA2" localSheetId="6">#REF!</definedName>
    <definedName name="DATA2" localSheetId="5">#REF!</definedName>
    <definedName name="DATA2" localSheetId="7">#REF!</definedName>
    <definedName name="DATA2" localSheetId="3">#REF!</definedName>
    <definedName name="DATA2">#REF!</definedName>
    <definedName name="DATA3" localSheetId="6">#REF!</definedName>
    <definedName name="DATA3" localSheetId="5">#REF!</definedName>
    <definedName name="DATA3">#REF!</definedName>
    <definedName name="DDDDE" localSheetId="6" hidden="1">{#N/A,#N/A,FALSE,"MO (2)"}</definedName>
    <definedName name="DDDDE" localSheetId="5" hidden="1">{#N/A,#N/A,FALSE,"MO (2)"}</definedName>
    <definedName name="DDDDE" localSheetId="7" hidden="1">{#N/A,#N/A,FALSE,"MO (2)"}</definedName>
    <definedName name="DDDDE" localSheetId="3" hidden="1">{#N/A,#N/A,FALSE,"MO (2)"}</definedName>
    <definedName name="DDDDE" hidden="1">{#N/A,#N/A,FALSE,"MO (2)"}</definedName>
    <definedName name="DDDDE_1" localSheetId="6" hidden="1">{#N/A,#N/A,FALSE,"MO (2)"}</definedName>
    <definedName name="DDDDE_1" localSheetId="5" hidden="1">{#N/A,#N/A,FALSE,"MO (2)"}</definedName>
    <definedName name="DDDDE_1" localSheetId="7" hidden="1">{#N/A,#N/A,FALSE,"MO (2)"}</definedName>
    <definedName name="DDDDE_1" localSheetId="3" hidden="1">{#N/A,#N/A,FALSE,"MO (2)"}</definedName>
    <definedName name="DDDDE_1" hidden="1">{#N/A,#N/A,FALSE,"MO (2)"}</definedName>
    <definedName name="ddlc" localSheetId="6">#REF!</definedName>
    <definedName name="ddlc" localSheetId="5">#REF!</definedName>
    <definedName name="ddlc">#REF!</definedName>
    <definedName name="defensas" localSheetId="6">#REF!</definedName>
    <definedName name="defensas" localSheetId="5">#REF!</definedName>
    <definedName name="defensas">#REF!</definedName>
    <definedName name="densidade_cap" localSheetId="6">#REF!</definedName>
    <definedName name="densidade_cap" localSheetId="5">#REF!</definedName>
    <definedName name="densidade_cap">#REF!</definedName>
    <definedName name="descida1" localSheetId="6">#REF!</definedName>
    <definedName name="descida1" localSheetId="5">#REF!</definedName>
    <definedName name="descida1">#REF!</definedName>
    <definedName name="descida2" localSheetId="6">#REF!</definedName>
    <definedName name="descida2" localSheetId="5">#REF!</definedName>
    <definedName name="descida2">#REF!</definedName>
    <definedName name="DFDFDGFGSG">[9]Serviços!$A$3:$F$1403</definedName>
    <definedName name="DIE">'[10]INSUMOS BÁSICOS'!$E$67</definedName>
    <definedName name="DIESEL" localSheetId="6">#REF!</definedName>
    <definedName name="DIESEL" localSheetId="5">#REF!</definedName>
    <definedName name="DIESEL" localSheetId="7">#REF!</definedName>
    <definedName name="DIESEL" localSheetId="3">#REF!</definedName>
    <definedName name="DIESEL">#REF!</definedName>
    <definedName name="DMT_0_50" localSheetId="6">#REF!</definedName>
    <definedName name="DMT_0_50" localSheetId="5">#REF!</definedName>
    <definedName name="DMT_0_50">#REF!</definedName>
    <definedName name="dmt_1000" localSheetId="6">#REF!</definedName>
    <definedName name="dmt_1000" localSheetId="5">#REF!</definedName>
    <definedName name="dmt_1000">#REF!</definedName>
    <definedName name="dmt_1200" localSheetId="6">#REF!</definedName>
    <definedName name="dmt_1200" localSheetId="5">#REF!</definedName>
    <definedName name="dmt_1200">#REF!</definedName>
    <definedName name="dmt_1400" localSheetId="6">#REF!</definedName>
    <definedName name="dmt_1400" localSheetId="5">#REF!</definedName>
    <definedName name="dmt_1400">#REF!</definedName>
    <definedName name="dmt_200" localSheetId="6">#REF!</definedName>
    <definedName name="dmt_200" localSheetId="5">#REF!</definedName>
    <definedName name="dmt_200">#REF!</definedName>
    <definedName name="DMT_200_400" localSheetId="6">#REF!</definedName>
    <definedName name="DMT_200_400" localSheetId="5">#REF!</definedName>
    <definedName name="DMT_200_400">#REF!</definedName>
    <definedName name="dmt_400" localSheetId="6">#REF!</definedName>
    <definedName name="dmt_400" localSheetId="5">#REF!</definedName>
    <definedName name="dmt_400">#REF!</definedName>
    <definedName name="DMT_400_600" localSheetId="6">#REF!</definedName>
    <definedName name="DMT_400_600" localSheetId="5">#REF!</definedName>
    <definedName name="DMT_400_600">#REF!</definedName>
    <definedName name="dmt_50" localSheetId="6">#REF!</definedName>
    <definedName name="dmt_50" localSheetId="5">#REF!</definedName>
    <definedName name="dmt_50">#REF!</definedName>
    <definedName name="DMT_50_200" localSheetId="6">#REF!</definedName>
    <definedName name="DMT_50_200" localSheetId="5">#REF!</definedName>
    <definedName name="DMT_50_200">#REF!</definedName>
    <definedName name="dmt_600" localSheetId="6">#REF!</definedName>
    <definedName name="dmt_600" localSheetId="5">#REF!</definedName>
    <definedName name="dmt_600">#REF!</definedName>
    <definedName name="dmt_800" localSheetId="6">#REF!</definedName>
    <definedName name="dmt_800" localSheetId="5">#REF!</definedName>
    <definedName name="dmt_800">#REF!</definedName>
    <definedName name="dren" localSheetId="6">#REF!</definedName>
    <definedName name="dren" localSheetId="5">#REF!</definedName>
    <definedName name="dren">#REF!</definedName>
    <definedName name="drena" localSheetId="6">#REF!</definedName>
    <definedName name="drena" localSheetId="5">#REF!</definedName>
    <definedName name="drena">#REF!</definedName>
    <definedName name="Drena2" localSheetId="6">#REF!</definedName>
    <definedName name="Drena2" localSheetId="5">#REF!</definedName>
    <definedName name="Drena2">#REF!</definedName>
    <definedName name="DRF" localSheetId="6">#REF!</definedName>
    <definedName name="DRF" localSheetId="5">#REF!</definedName>
    <definedName name="DRF">#REF!</definedName>
    <definedName name="edefegeh" localSheetId="6" hidden="1">{#N/A,#N/A,FALSE,"MO (2)"}</definedName>
    <definedName name="edefegeh" localSheetId="5" hidden="1">{#N/A,#N/A,FALSE,"MO (2)"}</definedName>
    <definedName name="edefegeh" localSheetId="7" hidden="1">{#N/A,#N/A,FALSE,"MO (2)"}</definedName>
    <definedName name="edefegeh" localSheetId="3" hidden="1">{#N/A,#N/A,FALSE,"MO (2)"}</definedName>
    <definedName name="edefegeh" hidden="1">{#N/A,#N/A,FALSE,"MO (2)"}</definedName>
    <definedName name="edefegeh_1" localSheetId="6" hidden="1">{#N/A,#N/A,FALSE,"MO (2)"}</definedName>
    <definedName name="edefegeh_1" localSheetId="5" hidden="1">{#N/A,#N/A,FALSE,"MO (2)"}</definedName>
    <definedName name="edefegeh_1" localSheetId="7" hidden="1">{#N/A,#N/A,FALSE,"MO (2)"}</definedName>
    <definedName name="edefegeh_1" localSheetId="3" hidden="1">{#N/A,#N/A,FALSE,"MO (2)"}</definedName>
    <definedName name="edefegeh_1" hidden="1">{#N/A,#N/A,FALSE,"MO (2)"}</definedName>
    <definedName name="edit" localSheetId="6">#REF!</definedName>
    <definedName name="edit" localSheetId="5">#REF!</definedName>
    <definedName name="edit" localSheetId="7">#REF!</definedName>
    <definedName name="edit" localSheetId="3">#REF!</definedName>
    <definedName name="edit">#REF!</definedName>
    <definedName name="edita" localSheetId="6">#REF!</definedName>
    <definedName name="edita" localSheetId="5">#REF!</definedName>
    <definedName name="edita" localSheetId="7">#REF!</definedName>
    <definedName name="edita" localSheetId="3">#REF!</definedName>
    <definedName name="edita">#REF!</definedName>
    <definedName name="EDITA1" localSheetId="6">#REF!</definedName>
    <definedName name="EDITA1" localSheetId="5">#REF!</definedName>
    <definedName name="EDITA1" localSheetId="7">#REF!</definedName>
    <definedName name="EDITA1" localSheetId="3">#REF!</definedName>
    <definedName name="EDITA1">#REF!</definedName>
    <definedName name="EDITA2" localSheetId="6">#REF!</definedName>
    <definedName name="EDITA2" localSheetId="5">#REF!</definedName>
    <definedName name="EDITA2">#REF!</definedName>
    <definedName name="EDITAL" localSheetId="6">#REF!</definedName>
    <definedName name="EDITAL" localSheetId="5">#REF!</definedName>
    <definedName name="EDITAL">#REF!</definedName>
    <definedName name="EDITAL2" localSheetId="6">#REF!</definedName>
    <definedName name="EDITAL2" localSheetId="5">#REF!</definedName>
    <definedName name="EDITAL2">#REF!</definedName>
    <definedName name="EDITALA" localSheetId="6">#REF!</definedName>
    <definedName name="EDITALA" localSheetId="5">#REF!</definedName>
    <definedName name="EDITALA">#REF!</definedName>
    <definedName name="ELIAS" localSheetId="6">#REF!</definedName>
    <definedName name="ELIAS" localSheetId="5">#REF!</definedName>
    <definedName name="ELIAS">#REF!</definedName>
    <definedName name="Empo" localSheetId="6">#REF!</definedName>
    <definedName name="Empo" localSheetId="5">#REF!</definedName>
    <definedName name="Empo">#REF!</definedName>
    <definedName name="empo2" localSheetId="6">#REF!</definedName>
    <definedName name="empo2" localSheetId="5">#REF!</definedName>
    <definedName name="empo2">#REF!</definedName>
    <definedName name="Empola2" localSheetId="6">#REF!</definedName>
    <definedName name="Empola2" localSheetId="5">#REF!</definedName>
    <definedName name="Empola2">#REF!</definedName>
    <definedName name="Empolamento" localSheetId="6">#REF!</definedName>
    <definedName name="Empolamento" localSheetId="5">#REF!</definedName>
    <definedName name="Empolamento">#REF!</definedName>
    <definedName name="Empolo2" localSheetId="6">#REF!</definedName>
    <definedName name="Empolo2" localSheetId="5">#REF!</definedName>
    <definedName name="Empolo2">#REF!</definedName>
    <definedName name="empolo3" localSheetId="6">#REF!</definedName>
    <definedName name="empolo3" localSheetId="5">#REF!</definedName>
    <definedName name="empolo3">#REF!</definedName>
    <definedName name="ENCP" localSheetId="6">#REF!</definedName>
    <definedName name="ENCP" localSheetId="5">#REF!</definedName>
    <definedName name="ENCP">#REF!</definedName>
    <definedName name="ENCPA" localSheetId="6">#REF!</definedName>
    <definedName name="ENCPA" localSheetId="5">#REF!</definedName>
    <definedName name="ENCPA">#REF!</definedName>
    <definedName name="ENCT" localSheetId="6">#REF!</definedName>
    <definedName name="ENCT" localSheetId="5">#REF!</definedName>
    <definedName name="ENCT">#REF!</definedName>
    <definedName name="ENCTA" localSheetId="6">#REF!</definedName>
    <definedName name="ENCTA" localSheetId="5">#REF!</definedName>
    <definedName name="ENCTA">#REF!</definedName>
    <definedName name="eng">'[4]Mat Asf'!$C$36</definedName>
    <definedName name="eng." localSheetId="6" hidden="1">{#N/A,#N/A,FALSE,"MO (2)"}</definedName>
    <definedName name="eng." localSheetId="5" hidden="1">{#N/A,#N/A,FALSE,"MO (2)"}</definedName>
    <definedName name="eng." localSheetId="7" hidden="1">{#N/A,#N/A,FALSE,"MO (2)"}</definedName>
    <definedName name="eng." localSheetId="3" hidden="1">{#N/A,#N/A,FALSE,"MO (2)"}</definedName>
    <definedName name="eng." hidden="1">{#N/A,#N/A,FALSE,"MO (2)"}</definedName>
    <definedName name="eng._1" localSheetId="6" hidden="1">{#N/A,#N/A,FALSE,"MO (2)"}</definedName>
    <definedName name="eng._1" localSheetId="5" hidden="1">{#N/A,#N/A,FALSE,"MO (2)"}</definedName>
    <definedName name="eng._1" localSheetId="7" hidden="1">{#N/A,#N/A,FALSE,"MO (2)"}</definedName>
    <definedName name="eng._1" localSheetId="3" hidden="1">{#N/A,#N/A,FALSE,"MO (2)"}</definedName>
    <definedName name="eng._1" hidden="1">{#N/A,#N/A,FALSE,"MO (2)"}</definedName>
    <definedName name="ENGENHARIA" localSheetId="6" hidden="1">{#N/A,#N/A,FALSE,"MO (2)"}</definedName>
    <definedName name="ENGENHARIA" localSheetId="5" hidden="1">{#N/A,#N/A,FALSE,"MO (2)"}</definedName>
    <definedName name="ENGENHARIA" localSheetId="7" hidden="1">{#N/A,#N/A,FALSE,"MO (2)"}</definedName>
    <definedName name="ENGENHARIA" localSheetId="3" hidden="1">{#N/A,#N/A,FALSE,"MO (2)"}</definedName>
    <definedName name="ENGENHARIA" hidden="1">{#N/A,#N/A,FALSE,"MO (2)"}</definedName>
    <definedName name="ENGENHARIA_1" localSheetId="6" hidden="1">{#N/A,#N/A,FALSE,"MO (2)"}</definedName>
    <definedName name="ENGENHARIA_1" localSheetId="5" hidden="1">{#N/A,#N/A,FALSE,"MO (2)"}</definedName>
    <definedName name="ENGENHARIA_1" localSheetId="7" hidden="1">{#N/A,#N/A,FALSE,"MO (2)"}</definedName>
    <definedName name="ENGENHARIA_1" localSheetId="3" hidden="1">{#N/A,#N/A,FALSE,"MO (2)"}</definedName>
    <definedName name="ENGENHARIA_1" hidden="1">{#N/A,#N/A,FALSE,"MO (2)"}</definedName>
    <definedName name="entrada1" localSheetId="6">#REF!</definedName>
    <definedName name="entrada1" localSheetId="5">#REF!</definedName>
    <definedName name="entrada1">#REF!</definedName>
    <definedName name="entrada2" localSheetId="6">#REF!</definedName>
    <definedName name="entrada2" localSheetId="5">#REF!</definedName>
    <definedName name="entrada2">#REF!</definedName>
    <definedName name="ESC" localSheetId="6">#REF!</definedName>
    <definedName name="ESC" localSheetId="5">#REF!</definedName>
    <definedName name="ESC">#REF!</definedName>
    <definedName name="escavmec" localSheetId="6">#REF!</definedName>
    <definedName name="escavmec" localSheetId="5">#REF!</definedName>
    <definedName name="escavmec">#REF!</definedName>
    <definedName name="EU" localSheetId="6" hidden="1">{#N/A,#N/A,FALSE,"MO (2)"}</definedName>
    <definedName name="EU" localSheetId="5" hidden="1">{#N/A,#N/A,FALSE,"MO (2)"}</definedName>
    <definedName name="EU" localSheetId="7" hidden="1">{#N/A,#N/A,FALSE,"MO (2)"}</definedName>
    <definedName name="EU" localSheetId="3" hidden="1">{#N/A,#N/A,FALSE,"MO (2)"}</definedName>
    <definedName name="EU" hidden="1">{#N/A,#N/A,FALSE,"MO (2)"}</definedName>
    <definedName name="EU_1" localSheetId="6" hidden="1">{#N/A,#N/A,FALSE,"MO (2)"}</definedName>
    <definedName name="EU_1" localSheetId="5" hidden="1">{#N/A,#N/A,FALSE,"MO (2)"}</definedName>
    <definedName name="EU_1" localSheetId="7" hidden="1">{#N/A,#N/A,FALSE,"MO (2)"}</definedName>
    <definedName name="EU_1" localSheetId="3" hidden="1">{#N/A,#N/A,FALSE,"MO (2)"}</definedName>
    <definedName name="EU_1" hidden="1">{#N/A,#N/A,FALSE,"MO (2)"}</definedName>
    <definedName name="EXER" localSheetId="6">#REF!</definedName>
    <definedName name="EXER" localSheetId="5">#REF!</definedName>
    <definedName name="EXER" localSheetId="7">#REF!</definedName>
    <definedName name="EXER" localSheetId="3">#REF!</definedName>
    <definedName name="EXER">#REF!</definedName>
    <definedName name="EXPU" localSheetId="6">#REF!</definedName>
    <definedName name="EXPU" localSheetId="5">#REF!</definedName>
    <definedName name="EXPU">#REF!</definedName>
    <definedName name="EXT" localSheetId="6">#REF!</definedName>
    <definedName name="EXT" localSheetId="5">#REF!</definedName>
    <definedName name="EXT">#REF!</definedName>
    <definedName name="EXTA" localSheetId="6">#REF!</definedName>
    <definedName name="EXTA" localSheetId="5">#REF!</definedName>
    <definedName name="EXTA">#REF!</definedName>
    <definedName name="EXTENSÃO1" localSheetId="6">#REF!</definedName>
    <definedName name="EXTENSÃO1" localSheetId="5">#REF!</definedName>
    <definedName name="EXTENSÃO1">#REF!</definedName>
    <definedName name="faixa">'[2]RESUMO-DVOP'!$N$123</definedName>
    <definedName name="faixa2">'[2]RESUMO-DVOP'!$N$185</definedName>
    <definedName name="fator100" localSheetId="6">#REF!</definedName>
    <definedName name="fator100" localSheetId="5">#REF!</definedName>
    <definedName name="fator100" localSheetId="7">#REF!</definedName>
    <definedName name="fator100" localSheetId="3">#REF!</definedName>
    <definedName name="fator100">#REF!</definedName>
    <definedName name="FATOR2" localSheetId="6">#REF!</definedName>
    <definedName name="FATOR2" localSheetId="5">#REF!</definedName>
    <definedName name="FATOR2" localSheetId="7">#REF!</definedName>
    <definedName name="FATOR2">#REF!</definedName>
    <definedName name="fator50" localSheetId="6">#REF!</definedName>
    <definedName name="fator50" localSheetId="5">#REF!</definedName>
    <definedName name="fator50" localSheetId="7">#REF!</definedName>
    <definedName name="fator50">#REF!</definedName>
    <definedName name="FE">'[11]RESUMO-DVOP'!$C$35</definedName>
    <definedName name="ffg" localSheetId="6" hidden="1">{#N/A,#N/A,FALSE,"MO (2)"}</definedName>
    <definedName name="ffg" localSheetId="5" hidden="1">{#N/A,#N/A,FALSE,"MO (2)"}</definedName>
    <definedName name="ffg" localSheetId="7" hidden="1">{#N/A,#N/A,FALSE,"MO (2)"}</definedName>
    <definedName name="ffg" localSheetId="3" hidden="1">{#N/A,#N/A,FALSE,"MO (2)"}</definedName>
    <definedName name="ffg" hidden="1">{#N/A,#N/A,FALSE,"MO (2)"}</definedName>
    <definedName name="ffg_1" localSheetId="6" hidden="1">{#N/A,#N/A,FALSE,"MO (2)"}</definedName>
    <definedName name="ffg_1" localSheetId="5" hidden="1">{#N/A,#N/A,FALSE,"MO (2)"}</definedName>
    <definedName name="ffg_1" localSheetId="7" hidden="1">{#N/A,#N/A,FALSE,"MO (2)"}</definedName>
    <definedName name="ffg_1" localSheetId="3" hidden="1">{#N/A,#N/A,FALSE,"MO (2)"}</definedName>
    <definedName name="ffg_1" hidden="1">{#N/A,#N/A,FALSE,"MO (2)"}</definedName>
    <definedName name="fghji" localSheetId="6" hidden="1">{#N/A,#N/A,FALSE,"MO (2)"}</definedName>
    <definedName name="fghji" localSheetId="5" hidden="1">{#N/A,#N/A,FALSE,"MO (2)"}</definedName>
    <definedName name="fghji" localSheetId="7" hidden="1">{#N/A,#N/A,FALSE,"MO (2)"}</definedName>
    <definedName name="fghji" localSheetId="3" hidden="1">{#N/A,#N/A,FALSE,"MO (2)"}</definedName>
    <definedName name="fghji" hidden="1">{#N/A,#N/A,FALSE,"MO (2)"}</definedName>
    <definedName name="fghji_1" localSheetId="6" hidden="1">{#N/A,#N/A,FALSE,"MO (2)"}</definedName>
    <definedName name="fghji_1" localSheetId="5" hidden="1">{#N/A,#N/A,FALSE,"MO (2)"}</definedName>
    <definedName name="fghji_1" localSheetId="7" hidden="1">{#N/A,#N/A,FALSE,"MO (2)"}</definedName>
    <definedName name="fghji_1" localSheetId="3" hidden="1">{#N/A,#N/A,FALSE,"MO (2)"}</definedName>
    <definedName name="fghji_1" hidden="1">{#N/A,#N/A,FALSE,"MO (2)"}</definedName>
    <definedName name="fir" localSheetId="6">#REF!</definedName>
    <definedName name="fir" localSheetId="5">#REF!</definedName>
    <definedName name="fir" localSheetId="7">#REF!</definedName>
    <definedName name="fir" localSheetId="3">#REF!</definedName>
    <definedName name="fir">#REF!</definedName>
    <definedName name="FIRMA" localSheetId="6">#REF!</definedName>
    <definedName name="FIRMA" localSheetId="5">#REF!</definedName>
    <definedName name="FIRMA" localSheetId="7">#REF!</definedName>
    <definedName name="FIRMA" localSheetId="3">#REF!</definedName>
    <definedName name="FIRMA">#REF!</definedName>
    <definedName name="FIRMA1" localSheetId="6">#REF!</definedName>
    <definedName name="FIRMA1" localSheetId="5">#REF!</definedName>
    <definedName name="FIRMA1" localSheetId="7">#REF!</definedName>
    <definedName name="FIRMA1" localSheetId="3">#REF!</definedName>
    <definedName name="FIRMA1">#REF!</definedName>
    <definedName name="FIRMA2" localSheetId="6">#REF!</definedName>
    <definedName name="FIRMA2" localSheetId="5">#REF!</definedName>
    <definedName name="FIRMA2">#REF!</definedName>
    <definedName name="FIRMA3" localSheetId="6">#REF!</definedName>
    <definedName name="FIRMA3" localSheetId="5">#REF!</definedName>
    <definedName name="FIRMA3">#REF!</definedName>
    <definedName name="FOG" localSheetId="6">#REF!</definedName>
    <definedName name="FOG" localSheetId="5">#REF!</definedName>
    <definedName name="FOG">#REF!</definedName>
    <definedName name="fx_horiz" localSheetId="6">#REF!</definedName>
    <definedName name="fx_horiz" localSheetId="5">#REF!</definedName>
    <definedName name="fx_horiz">#REF!</definedName>
    <definedName name="GAS">'[10]INSUMOS BÁSICOS'!$E$66</definedName>
    <definedName name="GASOLINA" localSheetId="6">#REF!</definedName>
    <definedName name="GASOLINA" localSheetId="5">#REF!</definedName>
    <definedName name="GASOLINA" localSheetId="7">#REF!</definedName>
    <definedName name="GASOLINA" localSheetId="3">#REF!</definedName>
    <definedName name="GASOLINA">#REF!</definedName>
    <definedName name="GD" localSheetId="6">'[10]QUADRO 04 - PLANILHAS PREÇOS'!#REF!</definedName>
    <definedName name="GD" localSheetId="5">'[10]QUADRO 04 - PLANILHAS PREÇOS'!#REF!</definedName>
    <definedName name="GD" localSheetId="7">'[10]QUADRO 04 - PLANILHAS PREÇOS'!#REF!</definedName>
    <definedName name="GD" localSheetId="3">'[10]QUADRO 04 - PLANILHAS PREÇOS'!#REF!</definedName>
    <definedName name="GD">'[10]QUADRO 04 - PLANILHAS PREÇOS'!#REF!</definedName>
    <definedName name="gfgh" localSheetId="6" hidden="1">{#N/A,#N/A,FALSE,"MO (2)"}</definedName>
    <definedName name="gfgh" localSheetId="5" hidden="1">{#N/A,#N/A,FALSE,"MO (2)"}</definedName>
    <definedName name="gfgh" localSheetId="7" hidden="1">{#N/A,#N/A,FALSE,"MO (2)"}</definedName>
    <definedName name="gfgh" localSheetId="3" hidden="1">{#N/A,#N/A,FALSE,"MO (2)"}</definedName>
    <definedName name="gfgh" hidden="1">{#N/A,#N/A,FALSE,"MO (2)"}</definedName>
    <definedName name="gfgh_1" localSheetId="6" hidden="1">{#N/A,#N/A,FALSE,"MO (2)"}</definedName>
    <definedName name="gfgh_1" localSheetId="5" hidden="1">{#N/A,#N/A,FALSE,"MO (2)"}</definedName>
    <definedName name="gfgh_1" localSheetId="7" hidden="1">{#N/A,#N/A,FALSE,"MO (2)"}</definedName>
    <definedName name="gfgh_1" localSheetId="3" hidden="1">{#N/A,#N/A,FALSE,"MO (2)"}</definedName>
    <definedName name="gfgh_1" hidden="1">{#N/A,#N/A,FALSE,"MO (2)"}</definedName>
    <definedName name="GRAMA" localSheetId="6">'[10]QUADRO 04 - PLANILHAS PREÇOS'!#REF!</definedName>
    <definedName name="GRAMA" localSheetId="5">'[10]QUADRO 04 - PLANILHAS PREÇOS'!#REF!</definedName>
    <definedName name="GRAMA">'[10]QUADRO 04 - PLANILHAS PREÇOS'!#REF!</definedName>
    <definedName name="grama_mudas" localSheetId="6">#REF!</definedName>
    <definedName name="grama_mudas" localSheetId="5">#REF!</definedName>
    <definedName name="grama_mudas" localSheetId="3">#REF!</definedName>
    <definedName name="grama_mudas">#REF!</definedName>
    <definedName name="_xlnm.Recorder" localSheetId="6">#REF!</definedName>
    <definedName name="_xlnm.Recorder" localSheetId="5">#REF!</definedName>
    <definedName name="_xlnm.Recorder">#REF!</definedName>
    <definedName name="Guias" localSheetId="6">#REF!</definedName>
    <definedName name="Guias" localSheetId="5">#REF!</definedName>
    <definedName name="Guias">#REF!</definedName>
    <definedName name="ic">'[12]Desmatamento '!$L$10</definedName>
    <definedName name="INDI" localSheetId="6">#REF!</definedName>
    <definedName name="INDI" localSheetId="5">#REF!</definedName>
    <definedName name="INDI" localSheetId="3">#REF!</definedName>
    <definedName name="INDI">#REF!</definedName>
    <definedName name="indi_33" localSheetId="6">#REF!</definedName>
    <definedName name="indi_33" localSheetId="5">#REF!</definedName>
    <definedName name="indi_33">#REF!</definedName>
    <definedName name="INDI22" localSheetId="6">#REF!</definedName>
    <definedName name="INDI22" localSheetId="5">#REF!</definedName>
    <definedName name="INDI22">#REF!</definedName>
    <definedName name="indice_2" localSheetId="6">#REF!</definedName>
    <definedName name="indice_2" localSheetId="5">#REF!</definedName>
    <definedName name="indice_2">#REF!</definedName>
    <definedName name="INDICEI1" localSheetId="6">#REF!</definedName>
    <definedName name="INDICEI1" localSheetId="5">#REF!</definedName>
    <definedName name="INDICEI1">#REF!</definedName>
    <definedName name="inic" localSheetId="6">#REF!</definedName>
    <definedName name="inic" localSheetId="5">#REF!</definedName>
    <definedName name="inic">#REF!</definedName>
    <definedName name="JAZ" localSheetId="6">#REF!</definedName>
    <definedName name="JAZ" localSheetId="5">#REF!</definedName>
    <definedName name="JAZ">#REF!</definedName>
    <definedName name="JAZIDAS">'[6]QUADRO 08 - COMPOSIÇÕES'!$H$786</definedName>
    <definedName name="jkhjkjkg" localSheetId="6" hidden="1">{#N/A,#N/A,FALSE,"MO (2)"}</definedName>
    <definedName name="jkhjkjkg" localSheetId="5" hidden="1">{#N/A,#N/A,FALSE,"MO (2)"}</definedName>
    <definedName name="jkhjkjkg" localSheetId="7" hidden="1">{#N/A,#N/A,FALSE,"MO (2)"}</definedName>
    <definedName name="jkhjkjkg" localSheetId="3" hidden="1">{#N/A,#N/A,FALSE,"MO (2)"}</definedName>
    <definedName name="jkhjkjkg" hidden="1">{#N/A,#N/A,FALSE,"MO (2)"}</definedName>
    <definedName name="jkhjkjkg_1" localSheetId="6" hidden="1">{#N/A,#N/A,FALSE,"MO (2)"}</definedName>
    <definedName name="jkhjkjkg_1" localSheetId="5" hidden="1">{#N/A,#N/A,FALSE,"MO (2)"}</definedName>
    <definedName name="jkhjkjkg_1" localSheetId="7" hidden="1">{#N/A,#N/A,FALSE,"MO (2)"}</definedName>
    <definedName name="jkhjkjkg_1" localSheetId="3" hidden="1">{#N/A,#N/A,FALSE,"MO (2)"}</definedName>
    <definedName name="jkhjkjkg_1" hidden="1">{#N/A,#N/A,FALSE,"MO (2)"}</definedName>
    <definedName name="JOSE">[2]RELATÓRIO!$I$31</definedName>
    <definedName name="kdren" localSheetId="6">#REF!</definedName>
    <definedName name="kdren" localSheetId="5">#REF!</definedName>
    <definedName name="kdren" localSheetId="7">#REF!</definedName>
    <definedName name="kdren" localSheetId="3">#REF!</definedName>
    <definedName name="kdren">#REF!</definedName>
    <definedName name="kdrena" localSheetId="6">#REF!</definedName>
    <definedName name="kdrena" localSheetId="5">#REF!</definedName>
    <definedName name="kdrena">#REF!</definedName>
    <definedName name="KETLY" localSheetId="5">#REF!</definedName>
    <definedName name="Km" localSheetId="6">#REF!</definedName>
    <definedName name="Km" localSheetId="5">#REF!</definedName>
    <definedName name="Km">#REF!</definedName>
    <definedName name="koae" localSheetId="6">#REF!</definedName>
    <definedName name="koae" localSheetId="5">#REF!</definedName>
    <definedName name="koae">#REF!</definedName>
    <definedName name="kpavi" localSheetId="6">#REF!</definedName>
    <definedName name="kpavi" localSheetId="5">#REF!</definedName>
    <definedName name="kpavi">#REF!</definedName>
    <definedName name="KSIN" localSheetId="6">#REF!</definedName>
    <definedName name="KSIN" localSheetId="5">#REF!</definedName>
    <definedName name="KSIN">#REF!</definedName>
    <definedName name="ksinal" localSheetId="6">'[13]Indice de Reajuste'!#REF!</definedName>
    <definedName name="ksinal" localSheetId="5">'[13]Indice de Reajuste'!#REF!</definedName>
    <definedName name="ksinal">'[13]Indice de Reajuste'!#REF!</definedName>
    <definedName name="kterra" localSheetId="6">#REF!</definedName>
    <definedName name="kterra" localSheetId="5">#REF!</definedName>
    <definedName name="kterra" localSheetId="7">#REF!</definedName>
    <definedName name="kterra" localSheetId="3">#REF!</definedName>
    <definedName name="kterra">#REF!</definedName>
    <definedName name="loc" localSheetId="6">#REF!</definedName>
    <definedName name="loc" localSheetId="5">#REF!</definedName>
    <definedName name="loc" localSheetId="7">#REF!</definedName>
    <definedName name="loc">#REF!</definedName>
    <definedName name="local" localSheetId="6">#REF!</definedName>
    <definedName name="local" localSheetId="5">#REF!</definedName>
    <definedName name="local" localSheetId="7">#REF!</definedName>
    <definedName name="local">#REF!</definedName>
    <definedName name="LOCAL1">'[6]DADOS DE ENTRADA CONCORRÊNCIA'!$B$25</definedName>
    <definedName name="LOCALIDADE">'[6]DADOS DE ENTRADA CONCORRÊNCIA'!$B$8</definedName>
    <definedName name="LOTA" localSheetId="6">#REF!</definedName>
    <definedName name="LOTA" localSheetId="5">#REF!</definedName>
    <definedName name="LOTA" localSheetId="7">#REF!</definedName>
    <definedName name="LOTA" localSheetId="3">#REF!</definedName>
    <definedName name="LOTA">#REF!</definedName>
    <definedName name="LOTE" localSheetId="6">#REF!</definedName>
    <definedName name="LOTE" localSheetId="5">#REF!</definedName>
    <definedName name="LOTE" localSheetId="7">#REF!</definedName>
    <definedName name="LOTE">#REF!</definedName>
    <definedName name="LOTE1" localSheetId="6">#REF!</definedName>
    <definedName name="LOTE1" localSheetId="5">#REF!</definedName>
    <definedName name="LOTE1" localSheetId="7">#REF!</definedName>
    <definedName name="LOTE1">#REF!</definedName>
    <definedName name="LS" localSheetId="6">#REF!</definedName>
    <definedName name="LS" localSheetId="5">#REF!</definedName>
    <definedName name="LS">#REF!</definedName>
    <definedName name="luis" localSheetId="6">#REF!</definedName>
    <definedName name="luis" localSheetId="5">#REF!</definedName>
    <definedName name="luis">#REF!</definedName>
    <definedName name="maria">'[2]RESUMO-DVOP'!$I$12</definedName>
    <definedName name="Material_britado" localSheetId="6">#REF!</definedName>
    <definedName name="Material_britado" localSheetId="5">#REF!</definedName>
    <definedName name="Material_britado" localSheetId="7">#REF!</definedName>
    <definedName name="Material_britado" localSheetId="3">#REF!</definedName>
    <definedName name="Material_britado">#REF!</definedName>
    <definedName name="mbc" localSheetId="6">#REF!</definedName>
    <definedName name="mbc" localSheetId="5">#REF!</definedName>
    <definedName name="mbc">#REF!</definedName>
    <definedName name="med" localSheetId="6" hidden="1">{#N/A,#N/A,FALSE,"MO (2)"}</definedName>
    <definedName name="med" localSheetId="5" hidden="1">{#N/A,#N/A,FALSE,"MO (2)"}</definedName>
    <definedName name="med" localSheetId="7" hidden="1">{#N/A,#N/A,FALSE,"MO (2)"}</definedName>
    <definedName name="med" localSheetId="3" hidden="1">{#N/A,#N/A,FALSE,"MO (2)"}</definedName>
    <definedName name="med" hidden="1">{#N/A,#N/A,FALSE,"MO (2)"}</definedName>
    <definedName name="med_1" localSheetId="6" hidden="1">{#N/A,#N/A,FALSE,"MO (2)"}</definedName>
    <definedName name="med_1" localSheetId="5" hidden="1">{#N/A,#N/A,FALSE,"MO (2)"}</definedName>
    <definedName name="med_1" localSheetId="7" hidden="1">{#N/A,#N/A,FALSE,"MO (2)"}</definedName>
    <definedName name="med_1" localSheetId="3" hidden="1">{#N/A,#N/A,FALSE,"MO (2)"}</definedName>
    <definedName name="med_1" hidden="1">{#N/A,#N/A,FALSE,"MO (2)"}</definedName>
    <definedName name="MEDAGOREAL">[2]RELATÓRIO!$I$30</definedName>
    <definedName name="MEIO_FIO" localSheetId="6">#REF!</definedName>
    <definedName name="MEIO_FIO" localSheetId="5">#REF!</definedName>
    <definedName name="MEIO_FIO">#REF!</definedName>
    <definedName name="meiofio" localSheetId="6">#REF!</definedName>
    <definedName name="meiofio" localSheetId="5">#REF!</definedName>
    <definedName name="meiofio">#REF!</definedName>
    <definedName name="Mem">'[4]Mat Asf'!$C$37</definedName>
    <definedName name="mo_base" localSheetId="6">#REF!</definedName>
    <definedName name="mo_base" localSheetId="5">#REF!</definedName>
    <definedName name="mo_base" localSheetId="7">#REF!</definedName>
    <definedName name="mo_base" localSheetId="3">#REF!</definedName>
    <definedName name="mo_base">#REF!</definedName>
    <definedName name="mo_sub_base" localSheetId="6">#REF!</definedName>
    <definedName name="mo_sub_base" localSheetId="5">#REF!</definedName>
    <definedName name="mo_sub_base" localSheetId="7">#REF!</definedName>
    <definedName name="mo_sub_base" localSheetId="3">#REF!</definedName>
    <definedName name="mo_sub_base">#REF!</definedName>
    <definedName name="mosubb" localSheetId="6">#REF!</definedName>
    <definedName name="mosubb" localSheetId="5">#REF!</definedName>
    <definedName name="mosubb">#REF!</definedName>
    <definedName name="mosubl" localSheetId="6">#REF!</definedName>
    <definedName name="mosubl" localSheetId="5">#REF!</definedName>
    <definedName name="mosubl">#REF!</definedName>
    <definedName name="OAC" localSheetId="6">#REF!</definedName>
    <definedName name="OAC" localSheetId="5">#REF!</definedName>
    <definedName name="OAC">#REF!</definedName>
    <definedName name="oac.b" localSheetId="6">#REF!</definedName>
    <definedName name="oac.b" localSheetId="5">#REF!</definedName>
    <definedName name="oac.b">#REF!</definedName>
    <definedName name="oac.c" localSheetId="6">#REF!</definedName>
    <definedName name="oac.c" localSheetId="5">#REF!</definedName>
    <definedName name="oac.c">#REF!</definedName>
    <definedName name="oac.ve" localSheetId="6">#REF!</definedName>
    <definedName name="oac.ve" localSheetId="5">#REF!</definedName>
    <definedName name="oac.ve">#REF!</definedName>
    <definedName name="oac.ve.remoc" localSheetId="6">#REF!</definedName>
    <definedName name="oac.ve.remoc" localSheetId="5">#REF!</definedName>
    <definedName name="oac.ve.remoc">#REF!</definedName>
    <definedName name="oac.vr" localSheetId="6">#REF!</definedName>
    <definedName name="oac.vr" localSheetId="5">#REF!</definedName>
    <definedName name="oac.vr">#REF!</definedName>
    <definedName name="oac.vr.remoc" localSheetId="6">#REF!</definedName>
    <definedName name="oac.vr.remoc" localSheetId="5">#REF!</definedName>
    <definedName name="oac.vr.remoc">#REF!</definedName>
    <definedName name="Oacorre2" localSheetId="6">#REF!</definedName>
    <definedName name="Oacorre2" localSheetId="5">#REF!</definedName>
    <definedName name="Oacorre2">#REF!</definedName>
    <definedName name="OAE" localSheetId="6">#REF!</definedName>
    <definedName name="OAE" localSheetId="5">#REF!</definedName>
    <definedName name="OAE">#REF!</definedName>
    <definedName name="oae.vc" localSheetId="6">#REF!</definedName>
    <definedName name="oae.vc" localSheetId="5">#REF!</definedName>
    <definedName name="oae.vc">#REF!</definedName>
    <definedName name="Oaesp2" localSheetId="6">#REF!</definedName>
    <definedName name="Oaesp2" localSheetId="5">#REF!</definedName>
    <definedName name="Oaesp2">#REF!</definedName>
    <definedName name="OBJETO" localSheetId="6">#REF!</definedName>
    <definedName name="OBJETO" localSheetId="5">#REF!</definedName>
    <definedName name="OBJETO">#REF!</definedName>
    <definedName name="OBJETOA" localSheetId="6">#REF!</definedName>
    <definedName name="OBJETOA" localSheetId="5">#REF!</definedName>
    <definedName name="OBJETOA">#REF!</definedName>
    <definedName name="OCOM" localSheetId="6">#REF!</definedName>
    <definedName name="OCOM" localSheetId="5">#REF!</definedName>
    <definedName name="OCOM">#REF!</definedName>
    <definedName name="Ocomp2" localSheetId="6">#REF!</definedName>
    <definedName name="Ocomp2" localSheetId="5">#REF!</definedName>
    <definedName name="Ocomp2">#REF!</definedName>
    <definedName name="oesp" localSheetId="6">#REF!</definedName>
    <definedName name="oesp" localSheetId="5">#REF!</definedName>
    <definedName name="oesp">#REF!</definedName>
    <definedName name="OP" localSheetId="6">#REF!</definedName>
    <definedName name="OP" localSheetId="5">#REF!</definedName>
    <definedName name="OP">#REF!</definedName>
    <definedName name="OPA" localSheetId="6">#REF!</definedName>
    <definedName name="OPA" localSheetId="5">#REF!</definedName>
    <definedName name="OPA">#REF!</definedName>
    <definedName name="Orçamento" localSheetId="6">#REF!</definedName>
    <definedName name="Orçamento" localSheetId="5">#REF!</definedName>
    <definedName name="Orçamento">#REF!</definedName>
    <definedName name="org" localSheetId="6">#REF!</definedName>
    <definedName name="org" localSheetId="5">#REF!</definedName>
    <definedName name="org">#REF!</definedName>
    <definedName name="ÓRGÃO" localSheetId="6">#REF!</definedName>
    <definedName name="ÓRGÃO" localSheetId="5">#REF!</definedName>
    <definedName name="ÓRGÃO">#REF!</definedName>
    <definedName name="Orla" localSheetId="6">#REF!</definedName>
    <definedName name="Orla" localSheetId="5">#REF!</definedName>
    <definedName name="Orla">#REF!</definedName>
    <definedName name="orlando" localSheetId="6">#REF!</definedName>
    <definedName name="orlando" localSheetId="5">#REF!</definedName>
    <definedName name="orlando">#REF!</definedName>
    <definedName name="pav" localSheetId="6">#REF!</definedName>
    <definedName name="pav" localSheetId="5">#REF!</definedName>
    <definedName name="pav">#REF!</definedName>
    <definedName name="PAV_2" localSheetId="6">[2]RELATÓRIO!#REF!</definedName>
    <definedName name="PAV_2" localSheetId="5">[2]RELATÓRIO!#REF!</definedName>
    <definedName name="PAV_2">[2]RELATÓRIO!#REF!</definedName>
    <definedName name="pavi" localSheetId="6">#REF!</definedName>
    <definedName name="pavi" localSheetId="5">#REF!</definedName>
    <definedName name="pavi" localSheetId="7">#REF!</definedName>
    <definedName name="pavi" localSheetId="3">#REF!</definedName>
    <definedName name="pavi">#REF!</definedName>
    <definedName name="Pavi2" localSheetId="6">#REF!</definedName>
    <definedName name="Pavi2" localSheetId="5">#REF!</definedName>
    <definedName name="Pavi2">#REF!</definedName>
    <definedName name="PED" localSheetId="6">#REF!</definedName>
    <definedName name="PED" localSheetId="5">#REF!</definedName>
    <definedName name="PED">#REF!</definedName>
    <definedName name="PEDA" localSheetId="6">#REF!</definedName>
    <definedName name="PEDA" localSheetId="5">#REF!</definedName>
    <definedName name="PEDA">#REF!</definedName>
    <definedName name="PEDREIRA" localSheetId="6">#REF!</definedName>
    <definedName name="PEDREIRA" localSheetId="5">#REF!</definedName>
    <definedName name="PEDREIRA">#REF!</definedName>
    <definedName name="pint_lig" localSheetId="6">#REF!</definedName>
    <definedName name="pint_lig" localSheetId="5">#REF!</definedName>
    <definedName name="pint_lig">#REF!</definedName>
    <definedName name="plan">[14]Orçamento!$A$17:$D$80</definedName>
    <definedName name="plan2">[14]Orçamento!$A$17:$D$80</definedName>
    <definedName name="plan3">[14]Orçamento!$A$17:$D$80</definedName>
    <definedName name="plano" localSheetId="6">#REF!</definedName>
    <definedName name="plano" localSheetId="5">#REF!</definedName>
    <definedName name="plano" localSheetId="3">#REF!</definedName>
    <definedName name="plano">#REF!</definedName>
    <definedName name="PRAZO" localSheetId="6">#REF!</definedName>
    <definedName name="PRAZO" localSheetId="5">#REF!</definedName>
    <definedName name="PRAZO">#REF!</definedName>
    <definedName name="PRAZOA" localSheetId="6">#REF!</definedName>
    <definedName name="PRAZOA" localSheetId="5">#REF!</definedName>
    <definedName name="PRAZOA">#REF!</definedName>
    <definedName name="Print_Area" localSheetId="9">'BDI_Mat Bet'!$A$1:$I$46</definedName>
    <definedName name="Print_Area" localSheetId="8">BDI_Pav!$A$1:$I$46</definedName>
    <definedName name="Print_Area" localSheetId="4">'CRONG(FIS-FINAN)'!$B$1:$U$37</definedName>
    <definedName name="Print_Area" localSheetId="0">'CT-00_05(C_RANGEL)-C-DESON (2)'!$B$10:$N$149</definedName>
    <definedName name="Print_Area" localSheetId="11">CURVA_SERV!$B$1:$N$118</definedName>
    <definedName name="Print_Area" localSheetId="13">'CURVA_SERV (2)'!$B$1:$P$120</definedName>
    <definedName name="Print_Area" localSheetId="12">LINEAR_CURVA_SERV!$B$1:$N$91</definedName>
    <definedName name="Print_Area" localSheetId="2">'ORÇAMENTO_LOT-C-N_DESON'!$B$10:$N$93</definedName>
    <definedName name="Print_Area" localSheetId="3">'USAR PREÇO'!$B$10:$N$89</definedName>
    <definedName name="Print_Area_MI" localSheetId="6">#N/A</definedName>
    <definedName name="Print_Area_MI" localSheetId="5">#N/A</definedName>
    <definedName name="Print_Area_MI" localSheetId="7">#REF!</definedName>
    <definedName name="Print_Area_MI" localSheetId="3">#REF!</definedName>
    <definedName name="Print_Area_MI">#REF!</definedName>
    <definedName name="Print_Titles" localSheetId="0">'CT-00_05(C_RANGEL)-C-DESON (2)'!$10:$17</definedName>
    <definedName name="Print_Titles" localSheetId="11">CURVA_SERV!$1:$3</definedName>
    <definedName name="Print_Titles" localSheetId="13">'CURVA_SERV (2)'!$1:$2</definedName>
    <definedName name="Print_Titles" localSheetId="12">LINEAR_CURVA_SERV!$1:$3</definedName>
    <definedName name="Print_Titles" localSheetId="2">'ORÇAMENTO_LOT-C-N_DESON'!$10:$18</definedName>
    <definedName name="Print_Titles" localSheetId="3">'USAR PREÇO'!$10:$18</definedName>
    <definedName name="pz" localSheetId="6">#REF!</definedName>
    <definedName name="pz" localSheetId="5">#REF!</definedName>
    <definedName name="pz" localSheetId="7">#REF!</definedName>
    <definedName name="pz" localSheetId="3">#REF!</definedName>
    <definedName name="pz">#REF!</definedName>
    <definedName name="QUANT_acumu" localSheetId="6">#REF!</definedName>
    <definedName name="QUANT_acumu" localSheetId="5">#REF!</definedName>
    <definedName name="QUANT_acumu">#REF!</definedName>
    <definedName name="quantidades" localSheetId="6">#REF!</definedName>
    <definedName name="quantidades" localSheetId="5">#REF!</definedName>
    <definedName name="quantidades">#REF!</definedName>
    <definedName name="rc.cerca" localSheetId="6">#REF!</definedName>
    <definedName name="rc.cerca" localSheetId="5">#REF!</definedName>
    <definedName name="rc.cerca">#REF!</definedName>
    <definedName name="rea" localSheetId="6">#REF!</definedName>
    <definedName name="rea" localSheetId="5">#REF!</definedName>
    <definedName name="rea">#REF!</definedName>
    <definedName name="REAJ" localSheetId="6">#REF!</definedName>
    <definedName name="REAJ" localSheetId="5">#REF!</definedName>
    <definedName name="REAJ">#REF!</definedName>
    <definedName name="REG" localSheetId="6">#REF!</definedName>
    <definedName name="REG" localSheetId="5">#REF!</definedName>
    <definedName name="REG">#REF!</definedName>
    <definedName name="REGULA" localSheetId="6">#REF!</definedName>
    <definedName name="REGULA" localSheetId="5">#REF!</definedName>
    <definedName name="REGULA">#REF!</definedName>
    <definedName name="RELATÓRIO_DOS_SERVIÇOS_EXECUTADOS" localSheetId="6">#REF!</definedName>
    <definedName name="RELATÓRIO_DOS_SERVIÇOS_EXECUTADOS" localSheetId="5">#REF!</definedName>
    <definedName name="RELATÓRIO_DOS_SERVIÇOS_EXECUTADOS">#REF!</definedName>
    <definedName name="remoc" localSheetId="6">#REF!</definedName>
    <definedName name="remoc" localSheetId="5">#REF!</definedName>
    <definedName name="remoc">#REF!</definedName>
    <definedName name="REMOÇÃO" localSheetId="6">#REF!</definedName>
    <definedName name="REMOÇÃO" localSheetId="5">#REF!</definedName>
    <definedName name="REMOÇÃO">#REF!</definedName>
    <definedName name="resumo3" localSheetId="6" hidden="1">{#N/A,#N/A,FALSE,"MO (2)"}</definedName>
    <definedName name="resumo3" localSheetId="5" hidden="1">{#N/A,#N/A,FALSE,"MO (2)"}</definedName>
    <definedName name="resumo3" localSheetId="7" hidden="1">{#N/A,#N/A,FALSE,"MO (2)"}</definedName>
    <definedName name="resumo3" localSheetId="3" hidden="1">{#N/A,#N/A,FALSE,"MO (2)"}</definedName>
    <definedName name="resumo3" hidden="1">{#N/A,#N/A,FALSE,"MO (2)"}</definedName>
    <definedName name="resumo3_1" localSheetId="6" hidden="1">{#N/A,#N/A,FALSE,"MO (2)"}</definedName>
    <definedName name="resumo3_1" localSheetId="5" hidden="1">{#N/A,#N/A,FALSE,"MO (2)"}</definedName>
    <definedName name="resumo3_1" localSheetId="7" hidden="1">{#N/A,#N/A,FALSE,"MO (2)"}</definedName>
    <definedName name="resumo3_1" localSheetId="3" hidden="1">{#N/A,#N/A,FALSE,"MO (2)"}</definedName>
    <definedName name="resumo3_1" hidden="1">{#N/A,#N/A,FALSE,"MO (2)"}</definedName>
    <definedName name="RL1C" localSheetId="6">#REF!</definedName>
    <definedName name="RL1C" localSheetId="5">#REF!</definedName>
    <definedName name="RL1C" localSheetId="7">#REF!</definedName>
    <definedName name="RL1C" localSheetId="3">#REF!</definedName>
    <definedName name="RL1C">#REF!</definedName>
    <definedName name="ROB">'[15]Mat Asf'!$C$36</definedName>
    <definedName name="ROBERTO">'[15]Mat Asf'!$C$37</definedName>
    <definedName name="rod" localSheetId="6">#REF!</definedName>
    <definedName name="rod" localSheetId="5">#REF!</definedName>
    <definedName name="rod" localSheetId="7">#REF!</definedName>
    <definedName name="rod" localSheetId="3">#REF!</definedName>
    <definedName name="rod">#REF!</definedName>
    <definedName name="rodo" localSheetId="6">#REF!</definedName>
    <definedName name="rodo" localSheetId="5">#REF!</definedName>
    <definedName name="rodo" localSheetId="7">#REF!</definedName>
    <definedName name="rodo">#REF!</definedName>
    <definedName name="RODO1" localSheetId="6">#REF!</definedName>
    <definedName name="RODO1" localSheetId="5">#REF!</definedName>
    <definedName name="RODO1" localSheetId="7">#REF!</definedName>
    <definedName name="RODO1">#REF!</definedName>
    <definedName name="RODO2" localSheetId="6">#REF!</definedName>
    <definedName name="RODO2" localSheetId="5">#REF!</definedName>
    <definedName name="RODO2">#REF!</definedName>
    <definedName name="RODOA" localSheetId="6">#REF!</definedName>
    <definedName name="RODOA" localSheetId="5">#REF!</definedName>
    <definedName name="RODOA">#REF!</definedName>
    <definedName name="RODOA1" localSheetId="6">#REF!</definedName>
    <definedName name="RODOA1" localSheetId="5">#REF!</definedName>
    <definedName name="RODOA1">#REF!</definedName>
    <definedName name="rodov" localSheetId="6">#REF!</definedName>
    <definedName name="rodov" localSheetId="5">#REF!</definedName>
    <definedName name="rodov">#REF!</definedName>
    <definedName name="RODOVIA1">'[6]DADOS DE ENTRADA CONCORRÊNCIA'!$B$15</definedName>
    <definedName name="RODOVIA2">'[6]DADOS DE ENTRADA CONCORRÊNCIA'!$B$22</definedName>
    <definedName name="Rodoviário">'[16]Serviços Rodoviários'!$A$3:$E$144</definedName>
    <definedName name="rr.2c_pint" localSheetId="6">#REF!</definedName>
    <definedName name="rr.2c_pint" localSheetId="5">#REF!</definedName>
    <definedName name="rr.2c_pint" localSheetId="3">#REF!</definedName>
    <definedName name="rr.2c_pint">#REF!</definedName>
    <definedName name="RR_2C" localSheetId="6">#REF!</definedName>
    <definedName name="RR_2C" localSheetId="5">#REF!</definedName>
    <definedName name="RR_2C">#REF!</definedName>
    <definedName name="RR1C" localSheetId="6">#REF!</definedName>
    <definedName name="RR1C" localSheetId="5">#REF!</definedName>
    <definedName name="RR1C">#REF!</definedName>
    <definedName name="RRD" localSheetId="6">#REF!</definedName>
    <definedName name="RRD" localSheetId="5">#REF!</definedName>
    <definedName name="RRD">#REF!</definedName>
    <definedName name="s">[17]Serviços!$A$3:$F$1403</definedName>
    <definedName name="SADERA" localSheetId="6" hidden="1">{#N/A,#N/A,FALSE,"MO (2)"}</definedName>
    <definedName name="SADERA" localSheetId="5" hidden="1">{#N/A,#N/A,FALSE,"MO (2)"}</definedName>
    <definedName name="SADERA" localSheetId="7" hidden="1">{#N/A,#N/A,FALSE,"MO (2)"}</definedName>
    <definedName name="SADERA" localSheetId="3" hidden="1">{#N/A,#N/A,FALSE,"MO (2)"}</definedName>
    <definedName name="SADERA" hidden="1">{#N/A,#N/A,FALSE,"MO (2)"}</definedName>
    <definedName name="SADERA_1" localSheetId="6" hidden="1">{#N/A,#N/A,FALSE,"MO (2)"}</definedName>
    <definedName name="SADERA_1" localSheetId="5" hidden="1">{#N/A,#N/A,FALSE,"MO (2)"}</definedName>
    <definedName name="SADERA_1" localSheetId="7" hidden="1">{#N/A,#N/A,FALSE,"MO (2)"}</definedName>
    <definedName name="SADERA_1" localSheetId="3" hidden="1">{#N/A,#N/A,FALSE,"MO (2)"}</definedName>
    <definedName name="SADERA_1" hidden="1">{#N/A,#N/A,FALSE,"MO (2)"}</definedName>
    <definedName name="saderadesa" localSheetId="6" hidden="1">{#N/A,#N/A,FALSE,"MO (2)"}</definedName>
    <definedName name="saderadesa" localSheetId="5" hidden="1">{#N/A,#N/A,FALSE,"MO (2)"}</definedName>
    <definedName name="saderadesa" localSheetId="7" hidden="1">{#N/A,#N/A,FALSE,"MO (2)"}</definedName>
    <definedName name="saderadesa" localSheetId="3" hidden="1">{#N/A,#N/A,FALSE,"MO (2)"}</definedName>
    <definedName name="saderadesa" hidden="1">{#N/A,#N/A,FALSE,"MO (2)"}</definedName>
    <definedName name="saderadesa_1" localSheetId="6" hidden="1">{#N/A,#N/A,FALSE,"MO (2)"}</definedName>
    <definedName name="saderadesa_1" localSheetId="5" hidden="1">{#N/A,#N/A,FALSE,"MO (2)"}</definedName>
    <definedName name="saderadesa_1" localSheetId="7" hidden="1">{#N/A,#N/A,FALSE,"MO (2)"}</definedName>
    <definedName name="saderadesa_1" localSheetId="3" hidden="1">{#N/A,#N/A,FALSE,"MO (2)"}</definedName>
    <definedName name="saderadesa_1" hidden="1">{#N/A,#N/A,FALSE,"MO (2)"}</definedName>
    <definedName name="saderasa" localSheetId="6" hidden="1">{#N/A,#N/A,FALSE,"MO (2)"}</definedName>
    <definedName name="saderasa" localSheetId="5" hidden="1">{#N/A,#N/A,FALSE,"MO (2)"}</definedName>
    <definedName name="saderasa" localSheetId="7" hidden="1">{#N/A,#N/A,FALSE,"MO (2)"}</definedName>
    <definedName name="saderasa" localSheetId="3" hidden="1">{#N/A,#N/A,FALSE,"MO (2)"}</definedName>
    <definedName name="saderasa" hidden="1">{#N/A,#N/A,FALSE,"MO (2)"}</definedName>
    <definedName name="saderasa_1" localSheetId="6" hidden="1">{#N/A,#N/A,FALSE,"MO (2)"}</definedName>
    <definedName name="saderasa_1" localSheetId="5" hidden="1">{#N/A,#N/A,FALSE,"MO (2)"}</definedName>
    <definedName name="saderasa_1" localSheetId="7" hidden="1">{#N/A,#N/A,FALSE,"MO (2)"}</definedName>
    <definedName name="saderasa_1" localSheetId="3" hidden="1">{#N/A,#N/A,FALSE,"MO (2)"}</definedName>
    <definedName name="saderasa_1" hidden="1">{#N/A,#N/A,FALSE,"MO (2)"}</definedName>
    <definedName name="saderefe" localSheetId="6" hidden="1">{#N/A,#N/A,FALSE,"MO (2)"}</definedName>
    <definedName name="saderefe" localSheetId="5" hidden="1">{#N/A,#N/A,FALSE,"MO (2)"}</definedName>
    <definedName name="saderefe" localSheetId="7" hidden="1">{#N/A,#N/A,FALSE,"MO (2)"}</definedName>
    <definedName name="saderefe" localSheetId="3" hidden="1">{#N/A,#N/A,FALSE,"MO (2)"}</definedName>
    <definedName name="saderefe" hidden="1">{#N/A,#N/A,FALSE,"MO (2)"}</definedName>
    <definedName name="saderefe_1" localSheetId="6" hidden="1">{#N/A,#N/A,FALSE,"MO (2)"}</definedName>
    <definedName name="saderefe_1" localSheetId="5" hidden="1">{#N/A,#N/A,FALSE,"MO (2)"}</definedName>
    <definedName name="saderefe_1" localSheetId="7" hidden="1">{#N/A,#N/A,FALSE,"MO (2)"}</definedName>
    <definedName name="saderefe_1" localSheetId="3" hidden="1">{#N/A,#N/A,FALSE,"MO (2)"}</definedName>
    <definedName name="saderefe_1" hidden="1">{#N/A,#N/A,FALSE,"MO (2)"}</definedName>
    <definedName name="salario">[2]RELATÓRIO!$H$3</definedName>
    <definedName name="SALÁRIOMINIMO" localSheetId="6">#REF!</definedName>
    <definedName name="SALÁRIOMINIMO" localSheetId="5">#REF!</definedName>
    <definedName name="SALÁRIOMINIMO" localSheetId="7">#REF!</definedName>
    <definedName name="SALÁRIOMINIMO" localSheetId="3">#REF!</definedName>
    <definedName name="SALÁRIOMINIMO">#REF!</definedName>
    <definedName name="salete" localSheetId="6" hidden="1">{#N/A,#N/A,FALSE,"MO (2)"}</definedName>
    <definedName name="salete" localSheetId="5" hidden="1">{#N/A,#N/A,FALSE,"MO (2)"}</definedName>
    <definedName name="salete" localSheetId="7" hidden="1">{#N/A,#N/A,FALSE,"MO (2)"}</definedName>
    <definedName name="salete" localSheetId="3" hidden="1">{#N/A,#N/A,FALSE,"MO (2)"}</definedName>
    <definedName name="salete" hidden="1">{#N/A,#N/A,FALSE,"MO (2)"}</definedName>
    <definedName name="salete.com" localSheetId="6" hidden="1">{#N/A,#N/A,FALSE,"MO (2)"}</definedName>
    <definedName name="salete.com" localSheetId="5" hidden="1">{#N/A,#N/A,FALSE,"MO (2)"}</definedName>
    <definedName name="salete.com" localSheetId="7" hidden="1">{#N/A,#N/A,FALSE,"MO (2)"}</definedName>
    <definedName name="salete.com" localSheetId="3" hidden="1">{#N/A,#N/A,FALSE,"MO (2)"}</definedName>
    <definedName name="salete.com" hidden="1">{#N/A,#N/A,FALSE,"MO (2)"}</definedName>
    <definedName name="salete.com_1" localSheetId="6" hidden="1">{#N/A,#N/A,FALSE,"MO (2)"}</definedName>
    <definedName name="salete.com_1" localSheetId="5" hidden="1">{#N/A,#N/A,FALSE,"MO (2)"}</definedName>
    <definedName name="salete.com_1" localSheetId="7" hidden="1">{#N/A,#N/A,FALSE,"MO (2)"}</definedName>
    <definedName name="salete.com_1" localSheetId="3" hidden="1">{#N/A,#N/A,FALSE,"MO (2)"}</definedName>
    <definedName name="salete.com_1" hidden="1">{#N/A,#N/A,FALSE,"MO (2)"}</definedName>
    <definedName name="salete_1" localSheetId="6" hidden="1">{#N/A,#N/A,FALSE,"MO (2)"}</definedName>
    <definedName name="salete_1" localSheetId="5" hidden="1">{#N/A,#N/A,FALSE,"MO (2)"}</definedName>
    <definedName name="salete_1" localSheetId="7" hidden="1">{#N/A,#N/A,FALSE,"MO (2)"}</definedName>
    <definedName name="salete_1" localSheetId="3" hidden="1">{#N/A,#N/A,FALSE,"MO (2)"}</definedName>
    <definedName name="salete_1" hidden="1">{#N/A,#N/A,FALSE,"MO (2)"}</definedName>
    <definedName name="salete333" localSheetId="6" hidden="1">{#N/A,#N/A,FALSE,"MO (2)"}</definedName>
    <definedName name="salete333" localSheetId="5" hidden="1">{#N/A,#N/A,FALSE,"MO (2)"}</definedName>
    <definedName name="salete333" localSheetId="7" hidden="1">{#N/A,#N/A,FALSE,"MO (2)"}</definedName>
    <definedName name="salete333" localSheetId="3" hidden="1">{#N/A,#N/A,FALSE,"MO (2)"}</definedName>
    <definedName name="salete333" hidden="1">{#N/A,#N/A,FALSE,"MO (2)"}</definedName>
    <definedName name="salete333_1" localSheetId="6" hidden="1">{#N/A,#N/A,FALSE,"MO (2)"}</definedName>
    <definedName name="salete333_1" localSheetId="5" hidden="1">{#N/A,#N/A,FALSE,"MO (2)"}</definedName>
    <definedName name="salete333_1" localSheetId="7" hidden="1">{#N/A,#N/A,FALSE,"MO (2)"}</definedName>
    <definedName name="salete333_1" localSheetId="3" hidden="1">{#N/A,#N/A,FALSE,"MO (2)"}</definedName>
    <definedName name="salete333_1" hidden="1">{#N/A,#N/A,FALSE,"MO (2)"}</definedName>
    <definedName name="SASA" localSheetId="6" hidden="1">{#N/A,#N/A,FALSE,"MO (2)"}</definedName>
    <definedName name="SASA" localSheetId="5" hidden="1">{#N/A,#N/A,FALSE,"MO (2)"}</definedName>
    <definedName name="SASA" localSheetId="7" hidden="1">{#N/A,#N/A,FALSE,"MO (2)"}</definedName>
    <definedName name="SASA" localSheetId="3" hidden="1">{#N/A,#N/A,FALSE,"MO (2)"}</definedName>
    <definedName name="SASA" hidden="1">{#N/A,#N/A,FALSE,"MO (2)"}</definedName>
    <definedName name="sasa.com" localSheetId="6" hidden="1">{#N/A,#N/A,FALSE,"MO (2)"}</definedName>
    <definedName name="sasa.com" localSheetId="5" hidden="1">{#N/A,#N/A,FALSE,"MO (2)"}</definedName>
    <definedName name="sasa.com" localSheetId="7" hidden="1">{#N/A,#N/A,FALSE,"MO (2)"}</definedName>
    <definedName name="sasa.com" localSheetId="3" hidden="1">{#N/A,#N/A,FALSE,"MO (2)"}</definedName>
    <definedName name="sasa.com" hidden="1">{#N/A,#N/A,FALSE,"MO (2)"}</definedName>
    <definedName name="sasa.com_1" localSheetId="6" hidden="1">{#N/A,#N/A,FALSE,"MO (2)"}</definedName>
    <definedName name="sasa.com_1" localSheetId="5" hidden="1">{#N/A,#N/A,FALSE,"MO (2)"}</definedName>
    <definedName name="sasa.com_1" localSheetId="7" hidden="1">{#N/A,#N/A,FALSE,"MO (2)"}</definedName>
    <definedName name="sasa.com_1" localSheetId="3" hidden="1">{#N/A,#N/A,FALSE,"MO (2)"}</definedName>
    <definedName name="sasa.com_1" hidden="1">{#N/A,#N/A,FALSE,"MO (2)"}</definedName>
    <definedName name="SASA_1" localSheetId="6" hidden="1">{#N/A,#N/A,FALSE,"MO (2)"}</definedName>
    <definedName name="SASA_1" localSheetId="5" hidden="1">{#N/A,#N/A,FALSE,"MO (2)"}</definedName>
    <definedName name="SASA_1" localSheetId="7" hidden="1">{#N/A,#N/A,FALSE,"MO (2)"}</definedName>
    <definedName name="SASA_1" localSheetId="3" hidden="1">{#N/A,#N/A,FALSE,"MO (2)"}</definedName>
    <definedName name="SASA_1" hidden="1">{#N/A,#N/A,FALSE,"MO (2)"}</definedName>
    <definedName name="sasaasa" localSheetId="6" hidden="1">{#N/A,#N/A,FALSE,"MO (2)"}</definedName>
    <definedName name="sasaasa" localSheetId="5" hidden="1">{#N/A,#N/A,FALSE,"MO (2)"}</definedName>
    <definedName name="sasaasa" localSheetId="7" hidden="1">{#N/A,#N/A,FALSE,"MO (2)"}</definedName>
    <definedName name="sasaasa" localSheetId="3" hidden="1">{#N/A,#N/A,FALSE,"MO (2)"}</definedName>
    <definedName name="sasaasa" hidden="1">{#N/A,#N/A,FALSE,"MO (2)"}</definedName>
    <definedName name="sasaasa_1" localSheetId="6" hidden="1">{#N/A,#N/A,FALSE,"MO (2)"}</definedName>
    <definedName name="sasaasa_1" localSheetId="5" hidden="1">{#N/A,#N/A,FALSE,"MO (2)"}</definedName>
    <definedName name="sasaasa_1" localSheetId="7" hidden="1">{#N/A,#N/A,FALSE,"MO (2)"}</definedName>
    <definedName name="sasaasa_1" localSheetId="3" hidden="1">{#N/A,#N/A,FALSE,"MO (2)"}</definedName>
    <definedName name="sasaasa_1" hidden="1">{#N/A,#N/A,FALSE,"MO (2)"}</definedName>
    <definedName name="sasadasas" localSheetId="6" hidden="1">{#N/A,#N/A,FALSE,"MO (2)"}</definedName>
    <definedName name="sasadasas" localSheetId="5" hidden="1">{#N/A,#N/A,FALSE,"MO (2)"}</definedName>
    <definedName name="sasadasas" localSheetId="7" hidden="1">{#N/A,#N/A,FALSE,"MO (2)"}</definedName>
    <definedName name="sasadasas" localSheetId="3" hidden="1">{#N/A,#N/A,FALSE,"MO (2)"}</definedName>
    <definedName name="sasadasas" hidden="1">{#N/A,#N/A,FALSE,"MO (2)"}</definedName>
    <definedName name="sasadasas_1" localSheetId="6" hidden="1">{#N/A,#N/A,FALSE,"MO (2)"}</definedName>
    <definedName name="sasadasas_1" localSheetId="5" hidden="1">{#N/A,#N/A,FALSE,"MO (2)"}</definedName>
    <definedName name="sasadasas_1" localSheetId="7" hidden="1">{#N/A,#N/A,FALSE,"MO (2)"}</definedName>
    <definedName name="sasadasas_1" localSheetId="3" hidden="1">{#N/A,#N/A,FALSE,"MO (2)"}</definedName>
    <definedName name="sasadasas_1" hidden="1">{#N/A,#N/A,FALSE,"MO (2)"}</definedName>
    <definedName name="sasadefadesa" localSheetId="6" hidden="1">{#N/A,#N/A,FALSE,"MO (2)"}</definedName>
    <definedName name="sasadefadesa" localSheetId="5" hidden="1">{#N/A,#N/A,FALSE,"MO (2)"}</definedName>
    <definedName name="sasadefadesa" localSheetId="7" hidden="1">{#N/A,#N/A,FALSE,"MO (2)"}</definedName>
    <definedName name="sasadefadesa" localSheetId="3" hidden="1">{#N/A,#N/A,FALSE,"MO (2)"}</definedName>
    <definedName name="sasadefadesa" hidden="1">{#N/A,#N/A,FALSE,"MO (2)"}</definedName>
    <definedName name="sasadefadesa_1" localSheetId="6" hidden="1">{#N/A,#N/A,FALSE,"MO (2)"}</definedName>
    <definedName name="sasadefadesa_1" localSheetId="5" hidden="1">{#N/A,#N/A,FALSE,"MO (2)"}</definedName>
    <definedName name="sasadefadesa_1" localSheetId="7" hidden="1">{#N/A,#N/A,FALSE,"MO (2)"}</definedName>
    <definedName name="sasadefadesa_1" localSheetId="3" hidden="1">{#N/A,#N/A,FALSE,"MO (2)"}</definedName>
    <definedName name="sasadefadesa_1" hidden="1">{#N/A,#N/A,FALSE,"MO (2)"}</definedName>
    <definedName name="saux" localSheetId="6">#REF!</definedName>
    <definedName name="saux" localSheetId="5">#REF!</definedName>
    <definedName name="saux">#REF!</definedName>
    <definedName name="SB" localSheetId="6">#REF!</definedName>
    <definedName name="SB" localSheetId="5">#REF!</definedName>
    <definedName name="SB">#REF!</definedName>
    <definedName name="scon" localSheetId="6">#REF!</definedName>
    <definedName name="scon" localSheetId="5">#REF!</definedName>
    <definedName name="scon">#REF!</definedName>
    <definedName name="se">[18]Serviços!$A$3:$F$1403</definedName>
    <definedName name="segm">[19]dados!$B$5</definedName>
    <definedName name="segment" localSheetId="6">#REF!</definedName>
    <definedName name="segment" localSheetId="5">#REF!</definedName>
    <definedName name="segment" localSheetId="7">#REF!</definedName>
    <definedName name="segment" localSheetId="3">#REF!</definedName>
    <definedName name="segment">#REF!</definedName>
    <definedName name="SEGMENTO">'[6]DADOS DE ENTRADA CONCORRÊNCIA'!$B$19</definedName>
    <definedName name="SELO" localSheetId="6">'[10]QUADRO 04 - PLANILHAS PREÇOS'!#REF!</definedName>
    <definedName name="SELO" localSheetId="5">'[10]QUADRO 04 - PLANILHAS PREÇOS'!#REF!</definedName>
    <definedName name="SELO">'[10]QUADRO 04 - PLANILHAS PREÇOS'!#REF!</definedName>
    <definedName name="SELOA" localSheetId="6">'[10]QUADRO 04 - PLANILHAS PREÇOS'!#REF!</definedName>
    <definedName name="SELOA" localSheetId="5">'[10]QUADRO 04 - PLANILHAS PREÇOS'!#REF!</definedName>
    <definedName name="SELOA">'[10]QUADRO 04 - PLANILHAS PREÇOS'!#REF!</definedName>
    <definedName name="SerP">[20]Serviços!$A$3:$F$1403</definedName>
    <definedName name="SERR">[21]Serviços!$A$3:$F$1403</definedName>
    <definedName name="serv">[20]Serviços!$A$3:$F$1403</definedName>
    <definedName name="servi">[20]Serviços!$A$3:$F$1403</definedName>
    <definedName name="ServiçoD">[20]Serviços!$A$3:$F$1403</definedName>
    <definedName name="Serviços" localSheetId="6">#REF!</definedName>
    <definedName name="Serviços" localSheetId="5">#REF!</definedName>
    <definedName name="Serviços" localSheetId="7">#REF!</definedName>
    <definedName name="Serviços" localSheetId="3">#REF!</definedName>
    <definedName name="Serviços">#REF!</definedName>
    <definedName name="sinal" localSheetId="6">#REF!</definedName>
    <definedName name="sinal" localSheetId="5">#REF!</definedName>
    <definedName name="sinal" localSheetId="7">#REF!</definedName>
    <definedName name="sinal">#REF!</definedName>
    <definedName name="SINALI" localSheetId="6">#REF!</definedName>
    <definedName name="SINALI" localSheetId="5">#REF!</definedName>
    <definedName name="SINALI">#REF!</definedName>
    <definedName name="sinaliz_vert" localSheetId="6">#REF!</definedName>
    <definedName name="sinaliz_vert" localSheetId="5">#REF!</definedName>
    <definedName name="sinaliz_vert">#REF!</definedName>
    <definedName name="SM" localSheetId="6">#REF!</definedName>
    <definedName name="SM" localSheetId="5">#REF!</definedName>
    <definedName name="SM">#REF!</definedName>
    <definedName name="Sorriso" localSheetId="6">#REF!</definedName>
    <definedName name="Sorriso" localSheetId="5">#REF!</definedName>
    <definedName name="Sorriso">#REF!</definedName>
    <definedName name="SS" localSheetId="6" hidden="1">{#N/A,#N/A,FALSE,"MO (2)"}</definedName>
    <definedName name="SS" localSheetId="5" hidden="1">{#N/A,#N/A,FALSE,"MO (2)"}</definedName>
    <definedName name="SS" localSheetId="7" hidden="1">{#N/A,#N/A,FALSE,"MO (2)"}</definedName>
    <definedName name="SS" localSheetId="3" hidden="1">{#N/A,#N/A,FALSE,"MO (2)"}</definedName>
    <definedName name="SS" hidden="1">{#N/A,#N/A,FALSE,"MO (2)"}</definedName>
    <definedName name="SS_1" localSheetId="6" hidden="1">{#N/A,#N/A,FALSE,"MO (2)"}</definedName>
    <definedName name="SS_1" localSheetId="5" hidden="1">{#N/A,#N/A,FALSE,"MO (2)"}</definedName>
    <definedName name="SS_1" localSheetId="7" hidden="1">{#N/A,#N/A,FALSE,"MO (2)"}</definedName>
    <definedName name="SS_1" localSheetId="3" hidden="1">{#N/A,#N/A,FALSE,"MO (2)"}</definedName>
    <definedName name="SS_1" hidden="1">{#N/A,#N/A,FALSE,"MO (2)"}</definedName>
    <definedName name="SSS" localSheetId="6" hidden="1">{#N/A,#N/A,FALSE,"MO (2)"}</definedName>
    <definedName name="SSS" localSheetId="5" hidden="1">{#N/A,#N/A,FALSE,"MO (2)"}</definedName>
    <definedName name="SSS" localSheetId="7" hidden="1">{#N/A,#N/A,FALSE,"MO (2)"}</definedName>
    <definedName name="SSS" localSheetId="3" hidden="1">{#N/A,#N/A,FALSE,"MO (2)"}</definedName>
    <definedName name="SSS" hidden="1">{#N/A,#N/A,FALSE,"MO (2)"}</definedName>
    <definedName name="SSS_1" localSheetId="6" hidden="1">{#N/A,#N/A,FALSE,"MO (2)"}</definedName>
    <definedName name="SSS_1" localSheetId="5" hidden="1">{#N/A,#N/A,FALSE,"MO (2)"}</definedName>
    <definedName name="SSS_1" localSheetId="7" hidden="1">{#N/A,#N/A,FALSE,"MO (2)"}</definedName>
    <definedName name="SSS_1" localSheetId="3" hidden="1">{#N/A,#N/A,FALSE,"MO (2)"}</definedName>
    <definedName name="SSS_1" hidden="1">{#N/A,#N/A,FALSE,"MO (2)"}</definedName>
    <definedName name="subtrec" localSheetId="6">#REF!</definedName>
    <definedName name="subtrec" localSheetId="5">#REF!</definedName>
    <definedName name="subtrec" localSheetId="7">#REF!</definedName>
    <definedName name="subtrec" localSheetId="3">#REF!</definedName>
    <definedName name="subtrec">#REF!</definedName>
    <definedName name="subtrech" localSheetId="6">#REF!</definedName>
    <definedName name="subtrech" localSheetId="5">#REF!</definedName>
    <definedName name="subtrech" localSheetId="7">#REF!</definedName>
    <definedName name="subtrech" localSheetId="3">#REF!</definedName>
    <definedName name="subtrech">#REF!</definedName>
    <definedName name="T" localSheetId="6">#REF!</definedName>
    <definedName name="T" localSheetId="5">#REF!</definedName>
    <definedName name="T">#REF!</definedName>
    <definedName name="tabela" localSheetId="6">#REF!</definedName>
    <definedName name="tabela" localSheetId="5">#REF!</definedName>
    <definedName name="tabela">#REF!</definedName>
    <definedName name="tabela_de_mão_de_obra">[2]RELATÓRIO!$A$2:$C$16</definedName>
    <definedName name="tabela_de_materiais">[2]RELATÓRIO!$A$1:$D$188</definedName>
    <definedName name="tachinhas" localSheetId="6">#REF!</definedName>
    <definedName name="tachinhas" localSheetId="5">#REF!</definedName>
    <definedName name="tachinhas">#REF!</definedName>
    <definedName name="tachões" localSheetId="6">#REF!</definedName>
    <definedName name="tachões" localSheetId="5">#REF!</definedName>
    <definedName name="tachões">#REF!</definedName>
    <definedName name="taxa_cap" localSheetId="6">#REF!</definedName>
    <definedName name="taxa_cap" localSheetId="5">#REF!</definedName>
    <definedName name="taxa_cap">#REF!</definedName>
    <definedName name="TCC4T" localSheetId="6">#REF!</definedName>
    <definedName name="TCC4T" localSheetId="5">#REF!</definedName>
    <definedName name="TCC4T">#REF!</definedName>
    <definedName name="TEA" localSheetId="6">#REF!</definedName>
    <definedName name="TEA" localSheetId="5">#REF!</definedName>
    <definedName name="TEA">#REF!</definedName>
    <definedName name="ter" localSheetId="6">#REF!</definedName>
    <definedName name="ter" localSheetId="5">#REF!</definedName>
    <definedName name="ter">#REF!</definedName>
    <definedName name="terra" localSheetId="6">#REF!</definedName>
    <definedName name="terra" localSheetId="5">#REF!</definedName>
    <definedName name="terra">#REF!</definedName>
    <definedName name="Terra2" localSheetId="6">#REF!</definedName>
    <definedName name="Terra2" localSheetId="5">#REF!</definedName>
    <definedName name="Terra2">#REF!</definedName>
    <definedName name="teste" localSheetId="6">#REF!</definedName>
    <definedName name="teste" localSheetId="5">#REF!</definedName>
    <definedName name="teste">#REF!</definedName>
    <definedName name="teste2" localSheetId="6">#REF!</definedName>
    <definedName name="teste2" localSheetId="5">#REF!</definedName>
    <definedName name="teste2">#REF!</definedName>
    <definedName name="_xlnm.Print_Titles" localSheetId="0">'CT-00_05(C_RANGEL)-C-DESON (2)'!$1:$17</definedName>
    <definedName name="_xlnm.Print_Titles" localSheetId="11">CURVA_SERV!$1:$3</definedName>
    <definedName name="_xlnm.Print_Titles" localSheetId="13">'CURVA_SERV (2)'!$1:$2</definedName>
    <definedName name="_xlnm.Print_Titles" localSheetId="12">LINEAR_CURVA_SERV!$1:$3</definedName>
    <definedName name="_xlnm.Print_Titles" localSheetId="2">'ORÇAMENTO_LOT-C-N_DESON'!$1:$18</definedName>
    <definedName name="_xlnm.Print_Titles" localSheetId="3">'USAR PREÇO'!$1:$18</definedName>
    <definedName name="tmat" localSheetId="6">[2]RELATÓRIO!#REF!</definedName>
    <definedName name="tmat" localSheetId="5">[2]RELATÓRIO!#REF!</definedName>
    <definedName name="tmat">[2]RELATÓRIO!#REF!</definedName>
    <definedName name="TOTAL" localSheetId="6">#REF!</definedName>
    <definedName name="TOTAL" localSheetId="5">#REF!</definedName>
    <definedName name="TOTAL">#REF!</definedName>
    <definedName name="transp_massa" localSheetId="6">#REF!</definedName>
    <definedName name="transp_massa" localSheetId="5">#REF!</definedName>
    <definedName name="transp_massa">#REF!</definedName>
    <definedName name="Transportes">[22]Serviços!$A$3:$F$1403</definedName>
    <definedName name="trec" localSheetId="6">#REF!</definedName>
    <definedName name="trec" localSheetId="5">#REF!</definedName>
    <definedName name="trec" localSheetId="7">#REF!</definedName>
    <definedName name="trec" localSheetId="3">#REF!</definedName>
    <definedName name="trec">#REF!</definedName>
    <definedName name="trech" localSheetId="6">#REF!</definedName>
    <definedName name="trech" localSheetId="5">#REF!</definedName>
    <definedName name="trech" localSheetId="7">#REF!</definedName>
    <definedName name="trech">#REF!</definedName>
    <definedName name="TRECHO">'[6]DADOS DE ENTRADA CONCORRÊNCIA'!$B$16</definedName>
    <definedName name="TRECHO1">'[6]DADOS DE ENTRADA CONCORRÊNCIA'!$B$23</definedName>
    <definedName name="TRECHOA" localSheetId="6">#REF!</definedName>
    <definedName name="TRECHOA" localSheetId="5">#REF!</definedName>
    <definedName name="TRECHOA" localSheetId="7">#REF!</definedName>
    <definedName name="TRECHOA" localSheetId="3">#REF!</definedName>
    <definedName name="TRECHOA">#REF!</definedName>
    <definedName name="ts" localSheetId="6">[2]RELATÓRIO!#REF!</definedName>
    <definedName name="ts" localSheetId="5">[2]RELATÓRIO!#REF!</definedName>
    <definedName name="ts" localSheetId="7">[2]RELATÓRIO!#REF!</definedName>
    <definedName name="ts" localSheetId="3">[2]RELATÓRIO!#REF!</definedName>
    <definedName name="ts">[2]RELATÓRIO!#REF!</definedName>
    <definedName name="TSD" localSheetId="6">#REF!</definedName>
    <definedName name="TSD" localSheetId="5">#REF!</definedName>
    <definedName name="TSD" localSheetId="7">#REF!</definedName>
    <definedName name="TSD" localSheetId="3">#REF!</definedName>
    <definedName name="TSD">#REF!</definedName>
    <definedName name="tsd.a" localSheetId="6">[8]TSD!#REF!</definedName>
    <definedName name="tsd.a" localSheetId="5">[8]TSD!#REF!</definedName>
    <definedName name="tsd.a" localSheetId="7">[8]TSD!#REF!</definedName>
    <definedName name="tsd.a" localSheetId="3">[8]TSD!#REF!</definedName>
    <definedName name="tsd.a">[8]TSD!#REF!</definedName>
    <definedName name="TSs" localSheetId="6">#REF!</definedName>
    <definedName name="TSs" localSheetId="5">#REF!</definedName>
    <definedName name="TSs" localSheetId="7">#REF!</definedName>
    <definedName name="TSs" localSheetId="3">#REF!</definedName>
    <definedName name="TSs">#REF!</definedName>
    <definedName name="tss.a" localSheetId="6">[8]TSD!#REF!</definedName>
    <definedName name="tss.a" localSheetId="5">[8]TSD!#REF!</definedName>
    <definedName name="tss.a" localSheetId="7">[8]TSD!#REF!</definedName>
    <definedName name="tss.a" localSheetId="3">[8]TSD!#REF!</definedName>
    <definedName name="tss.a">[8]TSD!#REF!</definedName>
    <definedName name="ttra" localSheetId="6">[2]RELATÓRIO!#REF!</definedName>
    <definedName name="ttra" localSheetId="5">[2]RELATÓRIO!#REF!</definedName>
    <definedName name="ttra" localSheetId="7">[2]RELATÓRIO!#REF!</definedName>
    <definedName name="ttra">[2]RELATÓRIO!#REF!</definedName>
    <definedName name="TUBO" localSheetId="6">#REF!</definedName>
    <definedName name="TUBO" localSheetId="5">#REF!</definedName>
    <definedName name="TUBO" localSheetId="7">#REF!</definedName>
    <definedName name="TUBO" localSheetId="3">#REF!</definedName>
    <definedName name="TUBO">#REF!</definedName>
    <definedName name="TUBOA" localSheetId="6">#REF!</definedName>
    <definedName name="TUBOA" localSheetId="5">#REF!</definedName>
    <definedName name="TUBOA" localSheetId="7">#REF!</definedName>
    <definedName name="TUBOA" localSheetId="3">#REF!</definedName>
    <definedName name="TUBOA">#REF!</definedName>
    <definedName name="TUNNELLINER">'[6]QUADRO 08 - COMPOSIÇÕES'!$H$569</definedName>
    <definedName name="vala.ca" localSheetId="6">#REF!</definedName>
    <definedName name="vala.ca" localSheetId="5">#REF!</definedName>
    <definedName name="vala.ca" localSheetId="3">#REF!</definedName>
    <definedName name="vala.ca">#REF!</definedName>
    <definedName name="VAVRC" localSheetId="6">#REF!</definedName>
    <definedName name="VAVRC" localSheetId="5">#REF!</definedName>
    <definedName name="VAVRC">#REF!</definedName>
    <definedName name="Vilmar12" localSheetId="6">#REF!</definedName>
    <definedName name="Vilmar12" localSheetId="5">#REF!</definedName>
    <definedName name="Vilmar12">#REF!</definedName>
    <definedName name="VOL_MASSA" localSheetId="6">#REF!</definedName>
    <definedName name="VOL_MASSA" localSheetId="5">#REF!</definedName>
    <definedName name="VOL_MASSA">#REF!</definedName>
    <definedName name="volsubl" localSheetId="6">#REF!</definedName>
    <definedName name="volsubl" localSheetId="5">#REF!</definedName>
    <definedName name="volsubl">#REF!</definedName>
    <definedName name="vvv" localSheetId="6" hidden="1">{#N/A,#N/A,FALSE,"MO (2)"}</definedName>
    <definedName name="vvv" localSheetId="5" hidden="1">{#N/A,#N/A,FALSE,"MO (2)"}</definedName>
    <definedName name="vvv" localSheetId="7" hidden="1">{#N/A,#N/A,FALSE,"MO (2)"}</definedName>
    <definedName name="vvv" localSheetId="3" hidden="1">{#N/A,#N/A,FALSE,"MO (2)"}</definedName>
    <definedName name="vvv" hidden="1">{#N/A,#N/A,FALSE,"MO (2)"}</definedName>
    <definedName name="vvv_1" localSheetId="6" hidden="1">{#N/A,#N/A,FALSE,"MO (2)"}</definedName>
    <definedName name="vvv_1" localSheetId="5" hidden="1">{#N/A,#N/A,FALSE,"MO (2)"}</definedName>
    <definedName name="vvv_1" localSheetId="7" hidden="1">{#N/A,#N/A,FALSE,"MO (2)"}</definedName>
    <definedName name="vvv_1" localSheetId="3" hidden="1">{#N/A,#N/A,FALSE,"MO (2)"}</definedName>
    <definedName name="vvv_1" hidden="1">{#N/A,#N/A,FALSE,"MO (2)"}</definedName>
    <definedName name="WEN" localSheetId="6">#REF!</definedName>
    <definedName name="WEN" localSheetId="5">#REF!</definedName>
    <definedName name="WEN">#REF!</definedName>
    <definedName name="wrn.mo2." localSheetId="6" hidden="1">{#N/A,#N/A,FALSE,"MO (2)"}</definedName>
    <definedName name="wrn.mo2." localSheetId="5" hidden="1">{#N/A,#N/A,FALSE,"MO (2)"}</definedName>
    <definedName name="wrn.mo2." localSheetId="7" hidden="1">{#N/A,#N/A,FALSE,"MO (2)"}</definedName>
    <definedName name="wrn.mo2." localSheetId="3" hidden="1">{#N/A,#N/A,FALSE,"MO (2)"}</definedName>
    <definedName name="wrn.mo2." hidden="1">{#N/A,#N/A,FALSE,"MO (2)"}</definedName>
    <definedName name="wrn.mo2._1" localSheetId="6" hidden="1">{#N/A,#N/A,FALSE,"MO (2)"}</definedName>
    <definedName name="wrn.mo2._1" localSheetId="5" hidden="1">{#N/A,#N/A,FALSE,"MO (2)"}</definedName>
    <definedName name="wrn.mo2._1" localSheetId="7" hidden="1">{#N/A,#N/A,FALSE,"MO (2)"}</definedName>
    <definedName name="wrn.mo2._1" localSheetId="3" hidden="1">{#N/A,#N/A,FALSE,"MO (2)"}</definedName>
    <definedName name="wrn.mo2._1" hidden="1">{#N/A,#N/A,FALSE,"MO (2)"}</definedName>
    <definedName name="wrn.relext." localSheetId="6" hidden="1">{#N/A,#N/A,TRUE,"Plan1"}</definedName>
    <definedName name="wrn.relext." localSheetId="5" hidden="1">{#N/A,#N/A,TRUE,"Plan1"}</definedName>
    <definedName name="wrn.relext." localSheetId="7" hidden="1">{#N/A,#N/A,TRUE,"Plan1"}</definedName>
    <definedName name="wrn.relext." localSheetId="3" hidden="1">{#N/A,#N/A,TRUE,"Plan1"}</definedName>
    <definedName name="wrn.relext." hidden="1">{#N/A,#N/A,TRUE,"Plan1"}</definedName>
    <definedName name="wrn.relext._1" localSheetId="6" hidden="1">{#N/A,#N/A,TRUE,"Plan1"}</definedName>
    <definedName name="wrn.relext._1" localSheetId="5" hidden="1">{#N/A,#N/A,TRUE,"Plan1"}</definedName>
    <definedName name="wrn.relext._1" localSheetId="7" hidden="1">{#N/A,#N/A,TRUE,"Plan1"}</definedName>
    <definedName name="wrn.relext._1" localSheetId="3" hidden="1">{#N/A,#N/A,TRUE,"Plan1"}</definedName>
    <definedName name="wrn.relext._1" hidden="1">{#N/A,#N/A,TRUE,"Plan1"}</definedName>
    <definedName name="z" localSheetId="6" hidden="1">{#N/A,#N/A,FALSE,"MO (2)"}</definedName>
    <definedName name="z" localSheetId="5" hidden="1">{#N/A,#N/A,FALSE,"MO (2)"}</definedName>
    <definedName name="z" localSheetId="7" hidden="1">{#N/A,#N/A,FALSE,"MO (2)"}</definedName>
    <definedName name="z" localSheetId="3" hidden="1">{#N/A,#N/A,FALSE,"MO (2)"}</definedName>
    <definedName name="z" hidden="1">{#N/A,#N/A,FALSE,"MO (2)"}</definedName>
    <definedName name="z_1" localSheetId="6" hidden="1">{#N/A,#N/A,FALSE,"MO (2)"}</definedName>
    <definedName name="z_1" localSheetId="5" hidden="1">{#N/A,#N/A,FALSE,"MO (2)"}</definedName>
    <definedName name="z_1" localSheetId="7" hidden="1">{#N/A,#N/A,FALSE,"MO (2)"}</definedName>
    <definedName name="z_1" localSheetId="3" hidden="1">{#N/A,#N/A,FALSE,"MO (2)"}</definedName>
    <definedName name="z_1" hidden="1">{#N/A,#N/A,FALSE,"MO (2)"}</definedName>
    <definedName name="zaza" localSheetId="6" hidden="1">{#N/A,#N/A,FALSE,"MO (2)"}</definedName>
    <definedName name="zaza" localSheetId="5" hidden="1">{#N/A,#N/A,FALSE,"MO (2)"}</definedName>
    <definedName name="zaza" localSheetId="7" hidden="1">{#N/A,#N/A,FALSE,"MO (2)"}</definedName>
    <definedName name="zaza" localSheetId="3" hidden="1">{#N/A,#N/A,FALSE,"MO (2)"}</definedName>
    <definedName name="zaza" hidden="1">{#N/A,#N/A,FALSE,"MO (2)"}</definedName>
    <definedName name="zaza_1" localSheetId="6" hidden="1">{#N/A,#N/A,FALSE,"MO (2)"}</definedName>
    <definedName name="zaza_1" localSheetId="5" hidden="1">{#N/A,#N/A,FALSE,"MO (2)"}</definedName>
    <definedName name="zaza_1" localSheetId="7" hidden="1">{#N/A,#N/A,FALSE,"MO (2)"}</definedName>
    <definedName name="zaza_1" localSheetId="3" hidden="1">{#N/A,#N/A,FALSE,"MO (2)"}</definedName>
    <definedName name="zaza_1" hidden="1">{#N/A,#N/A,FALSE,"MO (2)"}</definedName>
    <definedName name="zenil" localSheetId="6">#REF!</definedName>
    <definedName name="zenil" localSheetId="5">#REF!</definedName>
    <definedName name="zenil" localSheetId="7">#REF!</definedName>
    <definedName name="zenil" localSheetId="3">#REF!</definedName>
    <definedName name="zenil">#REF!</definedName>
  </definedName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5" i="16"/>
  <c r="M35"/>
  <c r="L35"/>
  <c r="K35"/>
  <c r="J35"/>
  <c r="I35"/>
  <c r="I34" s="1"/>
  <c r="I36" s="1"/>
  <c r="H36"/>
  <c r="H34"/>
  <c r="I70" i="4"/>
  <c r="I69"/>
  <c r="I68"/>
  <c r="I67"/>
  <c r="I66"/>
  <c r="I65"/>
  <c r="I64"/>
  <c r="I63"/>
  <c r="I59"/>
  <c r="I58"/>
  <c r="I57"/>
  <c r="I55"/>
  <c r="I54"/>
  <c r="I53"/>
  <c r="I52"/>
  <c r="I50"/>
  <c r="I47"/>
  <c r="I45"/>
  <c r="I44"/>
  <c r="I40"/>
  <c r="I39"/>
  <c r="I36"/>
  <c r="I37"/>
  <c r="I33" l="1"/>
  <c r="I35"/>
  <c r="I34"/>
  <c r="N32"/>
  <c r="M32"/>
  <c r="I32"/>
  <c r="I31"/>
  <c r="I30"/>
  <c r="A9" i="45"/>
  <c r="F29" l="1"/>
  <c r="F28"/>
  <c r="F27"/>
  <c r="F26"/>
  <c r="G25"/>
  <c r="F25" s="1"/>
  <c r="F22"/>
  <c r="G21"/>
  <c r="G24" s="1"/>
  <c r="F24" s="1"/>
  <c r="F21"/>
  <c r="F20"/>
  <c r="F19"/>
  <c r="F18"/>
  <c r="F17"/>
  <c r="G16"/>
  <c r="F29" i="44"/>
  <c r="F28"/>
  <c r="F27"/>
  <c r="F26"/>
  <c r="G25"/>
  <c r="F25" s="1"/>
  <c r="F22"/>
  <c r="G21"/>
  <c r="G24" s="1"/>
  <c r="F24" s="1"/>
  <c r="F21"/>
  <c r="F20"/>
  <c r="F19"/>
  <c r="F18"/>
  <c r="F17"/>
  <c r="G16"/>
  <c r="M57" i="4" l="1"/>
  <c r="M58"/>
  <c r="G31" i="45"/>
  <c r="G34" s="1"/>
  <c r="G36" s="1"/>
  <c r="G31" i="44"/>
  <c r="G34" s="1"/>
  <c r="G36" s="1"/>
  <c r="J89" i="4" l="1"/>
  <c r="J88"/>
  <c r="J87"/>
  <c r="J86"/>
  <c r="J85"/>
  <c r="J80"/>
  <c r="J76"/>
  <c r="J46"/>
  <c r="J40"/>
  <c r="J33"/>
  <c r="J20"/>
  <c r="I20" i="46"/>
  <c r="M20" s="1"/>
  <c r="M26" s="1"/>
  <c r="K20"/>
  <c r="K21"/>
  <c r="N21" s="1"/>
  <c r="M21"/>
  <c r="K22"/>
  <c r="N22" s="1"/>
  <c r="M22"/>
  <c r="K23"/>
  <c r="M23"/>
  <c r="N23"/>
  <c r="K24"/>
  <c r="M24"/>
  <c r="N24"/>
  <c r="I30"/>
  <c r="M30" s="1"/>
  <c r="L30"/>
  <c r="K30" s="1"/>
  <c r="I31"/>
  <c r="M31" s="1"/>
  <c r="L31"/>
  <c r="K31" s="1"/>
  <c r="I32"/>
  <c r="M32" s="1"/>
  <c r="I33"/>
  <c r="M33" s="1"/>
  <c r="I34"/>
  <c r="M34"/>
  <c r="I35"/>
  <c r="M35" s="1"/>
  <c r="I36"/>
  <c r="M36" s="1"/>
  <c r="M37"/>
  <c r="M38"/>
  <c r="M39"/>
  <c r="I40"/>
  <c r="M40" s="1"/>
  <c r="I44"/>
  <c r="M44" s="1"/>
  <c r="I45"/>
  <c r="K45"/>
  <c r="M45"/>
  <c r="K46"/>
  <c r="N46" s="1"/>
  <c r="L46"/>
  <c r="M46"/>
  <c r="K47"/>
  <c r="M47"/>
  <c r="N47"/>
  <c r="I48"/>
  <c r="M48"/>
  <c r="I49"/>
  <c r="M49" s="1"/>
  <c r="L49"/>
  <c r="L53" s="1"/>
  <c r="I50"/>
  <c r="M50" s="1"/>
  <c r="K50"/>
  <c r="N50" s="1"/>
  <c r="I51"/>
  <c r="M51" s="1"/>
  <c r="K51"/>
  <c r="L51"/>
  <c r="I52"/>
  <c r="M52" s="1"/>
  <c r="I53"/>
  <c r="M53" s="1"/>
  <c r="I54"/>
  <c r="M54" s="1"/>
  <c r="L54"/>
  <c r="K54" s="1"/>
  <c r="N54" s="1"/>
  <c r="I55"/>
  <c r="K55"/>
  <c r="L55"/>
  <c r="M55"/>
  <c r="I56"/>
  <c r="M56" s="1"/>
  <c r="I57"/>
  <c r="M57" s="1"/>
  <c r="I61"/>
  <c r="M61" s="1"/>
  <c r="I62"/>
  <c r="M62" s="1"/>
  <c r="K62"/>
  <c r="I63"/>
  <c r="M63" s="1"/>
  <c r="K63"/>
  <c r="I64"/>
  <c r="M64" s="1"/>
  <c r="K64"/>
  <c r="I65"/>
  <c r="M65" s="1"/>
  <c r="K65"/>
  <c r="I66"/>
  <c r="M66" s="1"/>
  <c r="K66"/>
  <c r="I67"/>
  <c r="M67" s="1"/>
  <c r="K67"/>
  <c r="I71"/>
  <c r="M71" s="1"/>
  <c r="K71"/>
  <c r="I72"/>
  <c r="M72" s="1"/>
  <c r="K72"/>
  <c r="I73"/>
  <c r="M73" s="1"/>
  <c r="K73"/>
  <c r="I74"/>
  <c r="M74" s="1"/>
  <c r="K74"/>
  <c r="I77"/>
  <c r="M77" s="1"/>
  <c r="K77"/>
  <c r="I78"/>
  <c r="M78" s="1"/>
  <c r="K78"/>
  <c r="I81"/>
  <c r="M81" s="1"/>
  <c r="K81"/>
  <c r="I82"/>
  <c r="M82" s="1"/>
  <c r="K82"/>
  <c r="I83"/>
  <c r="M83" s="1"/>
  <c r="K83"/>
  <c r="I84"/>
  <c r="M84" s="1"/>
  <c r="K84"/>
  <c r="K85"/>
  <c r="N85" s="1"/>
  <c r="M85"/>
  <c r="M79" l="1"/>
  <c r="N78"/>
  <c r="N67"/>
  <c r="N65"/>
  <c r="N63"/>
  <c r="M68"/>
  <c r="N77"/>
  <c r="N79" s="1"/>
  <c r="N66"/>
  <c r="N64"/>
  <c r="N45"/>
  <c r="N62"/>
  <c r="N55"/>
  <c r="M58"/>
  <c r="M75"/>
  <c r="M41"/>
  <c r="M89" s="1"/>
  <c r="M87"/>
  <c r="K53"/>
  <c r="N53" s="1"/>
  <c r="L57"/>
  <c r="K49"/>
  <c r="N49" s="1"/>
  <c r="L32"/>
  <c r="N30"/>
  <c r="N84"/>
  <c r="N82"/>
  <c r="N73"/>
  <c r="N71"/>
  <c r="N31"/>
  <c r="N20"/>
  <c r="N26" s="1"/>
  <c r="N51"/>
  <c r="N83"/>
  <c r="N81"/>
  <c r="N74"/>
  <c r="N72"/>
  <c r="L33" l="1"/>
  <c r="K32"/>
  <c r="N32" s="1"/>
  <c r="N87"/>
  <c r="N75"/>
  <c r="K57"/>
  <c r="N57" s="1"/>
  <c r="L61"/>
  <c r="K61" s="1"/>
  <c r="N61" s="1"/>
  <c r="N68" s="1"/>
  <c r="L34" l="1"/>
  <c r="K33"/>
  <c r="N33" s="1"/>
  <c r="K34" l="1"/>
  <c r="N34" s="1"/>
  <c r="L35"/>
  <c r="L36" l="1"/>
  <c r="K35"/>
  <c r="N35" s="1"/>
  <c r="K36" l="1"/>
  <c r="N36" s="1"/>
  <c r="L37"/>
  <c r="L38" l="1"/>
  <c r="K37"/>
  <c r="N37" s="1"/>
  <c r="K38" l="1"/>
  <c r="N38" s="1"/>
  <c r="L39"/>
  <c r="L40" l="1"/>
  <c r="K39"/>
  <c r="N39" s="1"/>
  <c r="K40" l="1"/>
  <c r="N40" s="1"/>
  <c r="N41" s="1"/>
  <c r="L44"/>
  <c r="K44" l="1"/>
  <c r="N44" s="1"/>
  <c r="L48"/>
  <c r="K48" l="1"/>
  <c r="N48" s="1"/>
  <c r="L52"/>
  <c r="L56" l="1"/>
  <c r="K56" s="1"/>
  <c r="N56" s="1"/>
  <c r="K52"/>
  <c r="N52" s="1"/>
  <c r="N58" s="1"/>
  <c r="N89" s="1"/>
  <c r="I24" i="4" l="1"/>
  <c r="I23"/>
  <c r="I20"/>
  <c r="I77"/>
  <c r="I74"/>
  <c r="E78"/>
  <c r="E71"/>
  <c r="B11" i="43"/>
  <c r="B12"/>
  <c r="B13"/>
  <c r="B14"/>
  <c r="B15"/>
  <c r="B16"/>
  <c r="B10"/>
  <c r="E91" i="4"/>
  <c r="E82"/>
  <c r="E60"/>
  <c r="E41"/>
  <c r="E26"/>
  <c r="M64" l="1"/>
  <c r="L23" l="1"/>
  <c r="L24" s="1"/>
  <c r="L30" s="1"/>
  <c r="L31" s="1"/>
  <c r="L37" s="1"/>
  <c r="L38" s="1"/>
  <c r="L39" s="1"/>
  <c r="L40" s="1"/>
  <c r="L44" s="1"/>
  <c r="L45" s="1"/>
  <c r="L47" s="1"/>
  <c r="L48" s="1"/>
  <c r="L49" s="1"/>
  <c r="L50" s="1"/>
  <c r="L51" s="1"/>
  <c r="L52" s="1"/>
  <c r="L53" s="1"/>
  <c r="L54" s="1"/>
  <c r="L55" l="1"/>
  <c r="L57"/>
  <c r="K57" s="1"/>
  <c r="N57" s="1"/>
  <c r="L32"/>
  <c r="L33" s="1"/>
  <c r="L34" s="1"/>
  <c r="L35" s="1"/>
  <c r="L36" s="1"/>
  <c r="K24"/>
  <c r="K23"/>
  <c r="L56" l="1"/>
  <c r="L59" s="1"/>
  <c r="L63" s="1"/>
  <c r="L58"/>
  <c r="K58" s="1"/>
  <c r="N58" s="1"/>
  <c r="M69"/>
  <c r="L65" l="1"/>
  <c r="L66" s="1"/>
  <c r="L74" s="1"/>
  <c r="L75" s="1"/>
  <c r="L76" s="1"/>
  <c r="L77" s="1"/>
  <c r="L64"/>
  <c r="K64" s="1"/>
  <c r="N64" s="1"/>
  <c r="M59"/>
  <c r="K59"/>
  <c r="N59" l="1"/>
  <c r="M35" l="1"/>
  <c r="V31" i="16"/>
  <c r="D31"/>
  <c r="D28"/>
  <c r="K35" i="4"/>
  <c r="K69"/>
  <c r="N35" l="1"/>
  <c r="N69"/>
  <c r="M89" l="1"/>
  <c r="M88"/>
  <c r="M87"/>
  <c r="M86"/>
  <c r="M85"/>
  <c r="K49"/>
  <c r="K48"/>
  <c r="M91" l="1"/>
  <c r="N85"/>
  <c r="N89"/>
  <c r="N88"/>
  <c r="N87"/>
  <c r="N86"/>
  <c r="M80"/>
  <c r="K33"/>
  <c r="M33"/>
  <c r="K32"/>
  <c r="K67"/>
  <c r="K74"/>
  <c r="B13" i="3"/>
  <c r="D25" i="16"/>
  <c r="M77" i="4"/>
  <c r="K77"/>
  <c r="N77" s="1"/>
  <c r="K76"/>
  <c r="M76"/>
  <c r="M75"/>
  <c r="N91" l="1"/>
  <c r="M34"/>
  <c r="N33"/>
  <c r="K75"/>
  <c r="N75" s="1"/>
  <c r="N76"/>
  <c r="M81"/>
  <c r="M74"/>
  <c r="F16" i="43" l="1"/>
  <c r="E16"/>
  <c r="E31" i="16"/>
  <c r="M82" i="4"/>
  <c r="M70"/>
  <c r="N67"/>
  <c r="I48"/>
  <c r="K46"/>
  <c r="G16" i="43" l="1"/>
  <c r="L32" i="16"/>
  <c r="J32"/>
  <c r="H32"/>
  <c r="N32"/>
  <c r="M32"/>
  <c r="K32"/>
  <c r="I32"/>
  <c r="P32"/>
  <c r="O32"/>
  <c r="M48" i="4"/>
  <c r="I49"/>
  <c r="N48"/>
  <c r="M68"/>
  <c r="M53"/>
  <c r="M55"/>
  <c r="M54"/>
  <c r="N46"/>
  <c r="M46"/>
  <c r="M47"/>
  <c r="M67"/>
  <c r="M52"/>
  <c r="M49" l="1"/>
  <c r="N49"/>
  <c r="M20" l="1"/>
  <c r="M26" s="1"/>
  <c r="C5" i="3" s="1"/>
  <c r="M66" i="4"/>
  <c r="M63"/>
  <c r="M38"/>
  <c r="M37"/>
  <c r="M36"/>
  <c r="M40"/>
  <c r="M31"/>
  <c r="M30"/>
  <c r="M39" l="1"/>
  <c r="M41" s="1"/>
  <c r="C7" i="3" s="1"/>
  <c r="I56" i="4"/>
  <c r="M56" l="1"/>
  <c r="M65"/>
  <c r="M71" s="1"/>
  <c r="K56"/>
  <c r="N56" s="1"/>
  <c r="C11" i="3" l="1"/>
  <c r="N80" i="4"/>
  <c r="K45" l="1"/>
  <c r="K44"/>
  <c r="C46" i="39" l="1"/>
  <c r="M25"/>
  <c r="L25"/>
  <c r="K25"/>
  <c r="N25" s="1"/>
  <c r="K26" s="1"/>
  <c r="L26" s="1"/>
  <c r="M26" s="1"/>
  <c r="D19"/>
  <c r="D27" s="1"/>
  <c r="F18"/>
  <c r="F17"/>
  <c r="F16"/>
  <c r="C16"/>
  <c r="F15"/>
  <c r="C15"/>
  <c r="F14"/>
  <c r="C14"/>
  <c r="C46" i="38"/>
  <c r="M25"/>
  <c r="L25"/>
  <c r="K25"/>
  <c r="D19"/>
  <c r="H27" s="1"/>
  <c r="F18"/>
  <c r="F17"/>
  <c r="F16"/>
  <c r="F15"/>
  <c r="F14"/>
  <c r="D26" l="1"/>
  <c r="H26" i="39"/>
  <c r="I27"/>
  <c r="I26"/>
  <c r="G26"/>
  <c r="G27"/>
  <c r="H27"/>
  <c r="D26"/>
  <c r="C17"/>
  <c r="C18" s="1"/>
  <c r="D27" i="38"/>
  <c r="I27"/>
  <c r="I26"/>
  <c r="N25"/>
  <c r="K26" s="1"/>
  <c r="L26" s="1"/>
  <c r="M26" s="1"/>
  <c r="C14"/>
  <c r="C19"/>
  <c r="C15"/>
  <c r="C16"/>
  <c r="G26"/>
  <c r="G27"/>
  <c r="H26"/>
  <c r="E26" i="39" l="1"/>
  <c r="E27"/>
  <c r="C19"/>
  <c r="C24" s="1"/>
  <c r="C25" s="1"/>
  <c r="E27" i="38"/>
  <c r="E26"/>
  <c r="C17"/>
  <c r="C18" s="1"/>
  <c r="C24" s="1"/>
  <c r="C25" s="1"/>
  <c r="N81" i="4" l="1"/>
  <c r="N82" s="1"/>
  <c r="N74"/>
  <c r="K55"/>
  <c r="N55" s="1"/>
  <c r="K54"/>
  <c r="N54" s="1"/>
  <c r="K53"/>
  <c r="N53" s="1"/>
  <c r="K52"/>
  <c r="N52" s="1"/>
  <c r="K51"/>
  <c r="K50"/>
  <c r="K47"/>
  <c r="N47" s="1"/>
  <c r="K40"/>
  <c r="N40" s="1"/>
  <c r="K39"/>
  <c r="N39" s="1"/>
  <c r="K38"/>
  <c r="N38" s="1"/>
  <c r="K37"/>
  <c r="N37" s="1"/>
  <c r="K36"/>
  <c r="N36" s="1"/>
  <c r="K34"/>
  <c r="N34" s="1"/>
  <c r="K31"/>
  <c r="N31" s="1"/>
  <c r="K30"/>
  <c r="N30" s="1"/>
  <c r="K20"/>
  <c r="N20" s="1"/>
  <c r="N26" s="1"/>
  <c r="E10" i="43" l="1"/>
  <c r="F10"/>
  <c r="F15"/>
  <c r="E15"/>
  <c r="E28" i="16"/>
  <c r="N41" i="4"/>
  <c r="G15" i="43" l="1"/>
  <c r="E11"/>
  <c r="F11"/>
  <c r="M29" i="16"/>
  <c r="L29"/>
  <c r="K29"/>
  <c r="I29"/>
  <c r="P29"/>
  <c r="H29"/>
  <c r="O29"/>
  <c r="N29"/>
  <c r="J29"/>
  <c r="R32"/>
  <c r="S32"/>
  <c r="U32"/>
  <c r="T32"/>
  <c r="E16"/>
  <c r="D7" i="3"/>
  <c r="I17" i="16" l="1"/>
  <c r="P17"/>
  <c r="H17"/>
  <c r="M17"/>
  <c r="K17"/>
  <c r="J17"/>
  <c r="O17"/>
  <c r="L17"/>
  <c r="N17"/>
  <c r="G11" i="43"/>
  <c r="V32" i="16"/>
  <c r="E12"/>
  <c r="D5" i="3"/>
  <c r="C19" i="15"/>
  <c r="O123" i="26"/>
  <c r="N123"/>
  <c r="S123" s="1"/>
  <c r="M123"/>
  <c r="L103"/>
  <c r="K103" s="1"/>
  <c r="I103"/>
  <c r="M103" s="1"/>
  <c r="L102"/>
  <c r="K102" s="1"/>
  <c r="I102"/>
  <c r="M102" s="1"/>
  <c r="L101"/>
  <c r="K101" s="1"/>
  <c r="I101"/>
  <c r="M101" s="1"/>
  <c r="L100"/>
  <c r="K100" s="1"/>
  <c r="I100"/>
  <c r="M100" s="1"/>
  <c r="L99"/>
  <c r="K99"/>
  <c r="I99"/>
  <c r="L98"/>
  <c r="K98" s="1"/>
  <c r="I98"/>
  <c r="L97"/>
  <c r="K97" s="1"/>
  <c r="I97"/>
  <c r="L96"/>
  <c r="K96" s="1"/>
  <c r="I96"/>
  <c r="L95"/>
  <c r="K95" s="1"/>
  <c r="I95"/>
  <c r="M95" s="1"/>
  <c r="L94"/>
  <c r="K94" s="1"/>
  <c r="I94"/>
  <c r="M94" s="1"/>
  <c r="L93"/>
  <c r="K93" s="1"/>
  <c r="I93"/>
  <c r="M93" s="1"/>
  <c r="L92"/>
  <c r="K92" s="1"/>
  <c r="N92" s="1"/>
  <c r="O92" s="1"/>
  <c r="I92"/>
  <c r="M92" s="1"/>
  <c r="L91"/>
  <c r="K91"/>
  <c r="I91"/>
  <c r="L90"/>
  <c r="K90" s="1"/>
  <c r="I90"/>
  <c r="L89"/>
  <c r="K89" s="1"/>
  <c r="I89"/>
  <c r="L88"/>
  <c r="K88" s="1"/>
  <c r="I88"/>
  <c r="N87"/>
  <c r="O87" s="1"/>
  <c r="I87"/>
  <c r="L86"/>
  <c r="I86"/>
  <c r="N86" s="1"/>
  <c r="O86" s="1"/>
  <c r="L85"/>
  <c r="I85"/>
  <c r="N85" s="1"/>
  <c r="O85" s="1"/>
  <c r="P85" s="1"/>
  <c r="L84"/>
  <c r="K84" s="1"/>
  <c r="N84" s="1"/>
  <c r="O84" s="1"/>
  <c r="I84"/>
  <c r="M84" s="1"/>
  <c r="L83"/>
  <c r="K83" s="1"/>
  <c r="I83"/>
  <c r="M83" s="1"/>
  <c r="L82"/>
  <c r="K82" s="1"/>
  <c r="I82"/>
  <c r="M81"/>
  <c r="L81"/>
  <c r="K81" s="1"/>
  <c r="N81" s="1"/>
  <c r="O81" s="1"/>
  <c r="M80"/>
  <c r="L80"/>
  <c r="K80" s="1"/>
  <c r="N80" s="1"/>
  <c r="O80" s="1"/>
  <c r="M79"/>
  <c r="L79"/>
  <c r="K79" s="1"/>
  <c r="N79" s="1"/>
  <c r="O79" s="1"/>
  <c r="M78"/>
  <c r="L78"/>
  <c r="K78" s="1"/>
  <c r="N78" s="1"/>
  <c r="O78" s="1"/>
  <c r="M77"/>
  <c r="L77"/>
  <c r="K77" s="1"/>
  <c r="N77" s="1"/>
  <c r="O77" s="1"/>
  <c r="M76"/>
  <c r="L76"/>
  <c r="K76" s="1"/>
  <c r="N76" s="1"/>
  <c r="O76" s="1"/>
  <c r="M75"/>
  <c r="L75"/>
  <c r="K75"/>
  <c r="N75" s="1"/>
  <c r="O75" s="1"/>
  <c r="M74"/>
  <c r="L74"/>
  <c r="K74" s="1"/>
  <c r="N74" s="1"/>
  <c r="O74" s="1"/>
  <c r="L73"/>
  <c r="K73" s="1"/>
  <c r="I73"/>
  <c r="L72"/>
  <c r="K72" s="1"/>
  <c r="I72"/>
  <c r="L71"/>
  <c r="K71" s="1"/>
  <c r="I71"/>
  <c r="L70"/>
  <c r="K70" s="1"/>
  <c r="I70"/>
  <c r="M70" s="1"/>
  <c r="L69"/>
  <c r="K69" s="1"/>
  <c r="I69"/>
  <c r="L68"/>
  <c r="K68" s="1"/>
  <c r="I68"/>
  <c r="M68" s="1"/>
  <c r="L67"/>
  <c r="K67" s="1"/>
  <c r="N67" s="1"/>
  <c r="O67" s="1"/>
  <c r="I67"/>
  <c r="M67" s="1"/>
  <c r="L66"/>
  <c r="K66" s="1"/>
  <c r="I66"/>
  <c r="L65"/>
  <c r="K65" s="1"/>
  <c r="I65"/>
  <c r="L64"/>
  <c r="K64" s="1"/>
  <c r="I64"/>
  <c r="L63"/>
  <c r="K63" s="1"/>
  <c r="I63"/>
  <c r="L62"/>
  <c r="K62" s="1"/>
  <c r="I62"/>
  <c r="M62" s="1"/>
  <c r="L61"/>
  <c r="K61" s="1"/>
  <c r="I61"/>
  <c r="M61" s="1"/>
  <c r="L60"/>
  <c r="K60" s="1"/>
  <c r="I60"/>
  <c r="M60" s="1"/>
  <c r="L59"/>
  <c r="K59" s="1"/>
  <c r="I59"/>
  <c r="M59" s="1"/>
  <c r="L58"/>
  <c r="K58" s="1"/>
  <c r="I58"/>
  <c r="L57"/>
  <c r="K57" s="1"/>
  <c r="I57"/>
  <c r="L56"/>
  <c r="K56" s="1"/>
  <c r="I56"/>
  <c r="L55"/>
  <c r="K55" s="1"/>
  <c r="I55"/>
  <c r="L54"/>
  <c r="K54" s="1"/>
  <c r="N54" s="1"/>
  <c r="O54" s="1"/>
  <c r="I54"/>
  <c r="M54" s="1"/>
  <c r="L53"/>
  <c r="K53" s="1"/>
  <c r="I53"/>
  <c r="L52"/>
  <c r="K52" s="1"/>
  <c r="I52"/>
  <c r="M52" s="1"/>
  <c r="L51"/>
  <c r="K51" s="1"/>
  <c r="I51"/>
  <c r="M51" s="1"/>
  <c r="L50"/>
  <c r="K50" s="1"/>
  <c r="I50"/>
  <c r="L49"/>
  <c r="K49" s="1"/>
  <c r="I49"/>
  <c r="L48"/>
  <c r="K48" s="1"/>
  <c r="I48"/>
  <c r="L47"/>
  <c r="K47" s="1"/>
  <c r="I47"/>
  <c r="L46"/>
  <c r="K46" s="1"/>
  <c r="I46"/>
  <c r="M46" s="1"/>
  <c r="L45"/>
  <c r="K45" s="1"/>
  <c r="I45"/>
  <c r="M45" s="1"/>
  <c r="L44"/>
  <c r="K44" s="1"/>
  <c r="I44"/>
  <c r="M44" s="1"/>
  <c r="L43"/>
  <c r="K43" s="1"/>
  <c r="I43"/>
  <c r="M43" s="1"/>
  <c r="L42"/>
  <c r="K42" s="1"/>
  <c r="I42"/>
  <c r="L41"/>
  <c r="K41" s="1"/>
  <c r="I41"/>
  <c r="L40"/>
  <c r="K40" s="1"/>
  <c r="I40"/>
  <c r="L39"/>
  <c r="K39" s="1"/>
  <c r="I39"/>
  <c r="L38"/>
  <c r="L37"/>
  <c r="K37" s="1"/>
  <c r="I37"/>
  <c r="M37" s="1"/>
  <c r="L36"/>
  <c r="K36" s="1"/>
  <c r="I36"/>
  <c r="M36" s="1"/>
  <c r="L35"/>
  <c r="K35" s="1"/>
  <c r="I35"/>
  <c r="M35" s="1"/>
  <c r="L34"/>
  <c r="K34" s="1"/>
  <c r="I34"/>
  <c r="L33"/>
  <c r="K33" s="1"/>
  <c r="I33"/>
  <c r="L32"/>
  <c r="K32" s="1"/>
  <c r="I32"/>
  <c r="L31"/>
  <c r="K31" s="1"/>
  <c r="I31"/>
  <c r="L30"/>
  <c r="K30" s="1"/>
  <c r="I30"/>
  <c r="M30" s="1"/>
  <c r="L29"/>
  <c r="K29" s="1"/>
  <c r="I29"/>
  <c r="L28"/>
  <c r="K28" s="1"/>
  <c r="I28"/>
  <c r="M28" s="1"/>
  <c r="L27"/>
  <c r="K27" s="1"/>
  <c r="I27"/>
  <c r="M27" s="1"/>
  <c r="L26"/>
  <c r="K26" s="1"/>
  <c r="I26"/>
  <c r="L25"/>
  <c r="K25" s="1"/>
  <c r="I25"/>
  <c r="L24"/>
  <c r="K24" s="1"/>
  <c r="I24"/>
  <c r="L23"/>
  <c r="K23" s="1"/>
  <c r="I23"/>
  <c r="L22"/>
  <c r="K22" s="1"/>
  <c r="I22"/>
  <c r="M22" s="1"/>
  <c r="L21"/>
  <c r="K21" s="1"/>
  <c r="I21"/>
  <c r="M20"/>
  <c r="L20"/>
  <c r="K20" s="1"/>
  <c r="N20" s="1"/>
  <c r="O20" s="1"/>
  <c r="M19"/>
  <c r="L19"/>
  <c r="K19" s="1"/>
  <c r="N19" s="1"/>
  <c r="O19" s="1"/>
  <c r="M18"/>
  <c r="L18"/>
  <c r="K18" s="1"/>
  <c r="N18" s="1"/>
  <c r="O18" s="1"/>
  <c r="M17"/>
  <c r="L17"/>
  <c r="K17"/>
  <c r="N17" s="1"/>
  <c r="O17" s="1"/>
  <c r="M16"/>
  <c r="L16"/>
  <c r="K16" s="1"/>
  <c r="N16" s="1"/>
  <c r="O16" s="1"/>
  <c r="M15"/>
  <c r="L15"/>
  <c r="K15" s="1"/>
  <c r="N15" s="1"/>
  <c r="O15" s="1"/>
  <c r="M14"/>
  <c r="L14"/>
  <c r="K14" s="1"/>
  <c r="N14" s="1"/>
  <c r="O14" s="1"/>
  <c r="M13"/>
  <c r="L13"/>
  <c r="K13" s="1"/>
  <c r="N13" s="1"/>
  <c r="O13" s="1"/>
  <c r="M12"/>
  <c r="L12"/>
  <c r="K12" s="1"/>
  <c r="N12" s="1"/>
  <c r="O12" s="1"/>
  <c r="M11"/>
  <c r="L11"/>
  <c r="K11" s="1"/>
  <c r="N11" s="1"/>
  <c r="O11" s="1"/>
  <c r="M10"/>
  <c r="L10"/>
  <c r="K10" s="1"/>
  <c r="N10" s="1"/>
  <c r="O10" s="1"/>
  <c r="M9"/>
  <c r="L9"/>
  <c r="K9" s="1"/>
  <c r="N9" s="1"/>
  <c r="O9" s="1"/>
  <c r="M8"/>
  <c r="L8"/>
  <c r="K8" s="1"/>
  <c r="N8" s="1"/>
  <c r="O8" s="1"/>
  <c r="M7"/>
  <c r="L7"/>
  <c r="K7" s="1"/>
  <c r="N7" s="1"/>
  <c r="O7" s="1"/>
  <c r="M6"/>
  <c r="L6"/>
  <c r="K6" s="1"/>
  <c r="N6" s="1"/>
  <c r="O6" s="1"/>
  <c r="M5"/>
  <c r="L5"/>
  <c r="K5" s="1"/>
  <c r="N5" s="1"/>
  <c r="O5" s="1"/>
  <c r="M4"/>
  <c r="L4"/>
  <c r="K4" s="1"/>
  <c r="N4" s="1"/>
  <c r="N91" i="37"/>
  <c r="O77" s="1"/>
  <c r="M91"/>
  <c r="R73"/>
  <c r="R66"/>
  <c r="R65"/>
  <c r="R64"/>
  <c r="S37"/>
  <c r="M4"/>
  <c r="M118" i="27"/>
  <c r="L96"/>
  <c r="K96"/>
  <c r="I96"/>
  <c r="L95"/>
  <c r="K95"/>
  <c r="I95"/>
  <c r="L94"/>
  <c r="K94"/>
  <c r="I94"/>
  <c r="M94" s="1"/>
  <c r="L93"/>
  <c r="K93"/>
  <c r="I93"/>
  <c r="M93" s="1"/>
  <c r="L92"/>
  <c r="K92"/>
  <c r="I92"/>
  <c r="L91"/>
  <c r="K91"/>
  <c r="I91"/>
  <c r="M91" s="1"/>
  <c r="L90"/>
  <c r="K90"/>
  <c r="I90"/>
  <c r="L89"/>
  <c r="K89"/>
  <c r="I89"/>
  <c r="L88"/>
  <c r="K88"/>
  <c r="I88"/>
  <c r="L87"/>
  <c r="K87"/>
  <c r="I87"/>
  <c r="L86"/>
  <c r="K86"/>
  <c r="I86"/>
  <c r="M86" s="1"/>
  <c r="L85"/>
  <c r="K85"/>
  <c r="I85"/>
  <c r="L84"/>
  <c r="K84"/>
  <c r="I84"/>
  <c r="M84" s="1"/>
  <c r="L83"/>
  <c r="K83"/>
  <c r="I83"/>
  <c r="L82"/>
  <c r="K82"/>
  <c r="I82"/>
  <c r="M82" s="1"/>
  <c r="L79"/>
  <c r="K79"/>
  <c r="I79"/>
  <c r="M79" s="1"/>
  <c r="L78"/>
  <c r="K78"/>
  <c r="I78"/>
  <c r="L77"/>
  <c r="K77"/>
  <c r="I77"/>
  <c r="M77" s="1"/>
  <c r="L76"/>
  <c r="K76"/>
  <c r="I76"/>
  <c r="M76" s="1"/>
  <c r="L75"/>
  <c r="K75"/>
  <c r="I75"/>
  <c r="L74"/>
  <c r="K74"/>
  <c r="I74"/>
  <c r="M74" s="1"/>
  <c r="L73"/>
  <c r="K73"/>
  <c r="I73"/>
  <c r="L72"/>
  <c r="K72"/>
  <c r="I72"/>
  <c r="L69"/>
  <c r="K69"/>
  <c r="I69"/>
  <c r="M69" s="1"/>
  <c r="L68"/>
  <c r="K68"/>
  <c r="I68"/>
  <c r="M68" s="1"/>
  <c r="L67"/>
  <c r="K67"/>
  <c r="I67"/>
  <c r="L66"/>
  <c r="K66"/>
  <c r="I66"/>
  <c r="M66" s="1"/>
  <c r="L65"/>
  <c r="K65"/>
  <c r="I65"/>
  <c r="L64"/>
  <c r="K64"/>
  <c r="I64"/>
  <c r="M64" s="1"/>
  <c r="L63"/>
  <c r="K63"/>
  <c r="I63"/>
  <c r="M63" s="1"/>
  <c r="L62"/>
  <c r="K62"/>
  <c r="I62"/>
  <c r="L61"/>
  <c r="K61"/>
  <c r="I61"/>
  <c r="M61" s="1"/>
  <c r="M60" s="1"/>
  <c r="L58"/>
  <c r="K58"/>
  <c r="I58"/>
  <c r="M58" s="1"/>
  <c r="L57"/>
  <c r="K57"/>
  <c r="I57"/>
  <c r="L56"/>
  <c r="K56"/>
  <c r="I56"/>
  <c r="M56" s="1"/>
  <c r="L55"/>
  <c r="K55"/>
  <c r="I55"/>
  <c r="M55" s="1"/>
  <c r="L54"/>
  <c r="K54"/>
  <c r="I54"/>
  <c r="L53"/>
  <c r="K53"/>
  <c r="I53"/>
  <c r="M53" s="1"/>
  <c r="L52"/>
  <c r="K52"/>
  <c r="I52"/>
  <c r="L51"/>
  <c r="K51"/>
  <c r="I51"/>
  <c r="M51" s="1"/>
  <c r="L50"/>
  <c r="K50"/>
  <c r="I50"/>
  <c r="M50" s="1"/>
  <c r="L49"/>
  <c r="K49"/>
  <c r="I49"/>
  <c r="L48"/>
  <c r="K48"/>
  <c r="I48"/>
  <c r="M48" s="1"/>
  <c r="L47"/>
  <c r="K47"/>
  <c r="I47"/>
  <c r="M47" s="1"/>
  <c r="L46"/>
  <c r="K46"/>
  <c r="I46"/>
  <c r="N46" s="1"/>
  <c r="L45"/>
  <c r="K45"/>
  <c r="I45"/>
  <c r="M45" s="1"/>
  <c r="L44"/>
  <c r="K44"/>
  <c r="I44"/>
  <c r="L43"/>
  <c r="K43"/>
  <c r="I43"/>
  <c r="L42"/>
  <c r="K42"/>
  <c r="I42"/>
  <c r="M42" s="1"/>
  <c r="L41"/>
  <c r="K41"/>
  <c r="I41"/>
  <c r="L40"/>
  <c r="K40"/>
  <c r="I40"/>
  <c r="M40" s="1"/>
  <c r="L37"/>
  <c r="K37"/>
  <c r="I37"/>
  <c r="M37" s="1"/>
  <c r="L36"/>
  <c r="K36"/>
  <c r="I36"/>
  <c r="L35"/>
  <c r="K35"/>
  <c r="I35"/>
  <c r="M35" s="1"/>
  <c r="L34"/>
  <c r="K34"/>
  <c r="I34"/>
  <c r="M34" s="1"/>
  <c r="L33"/>
  <c r="K33"/>
  <c r="I33"/>
  <c r="L32"/>
  <c r="K32"/>
  <c r="I32"/>
  <c r="M32" s="1"/>
  <c r="L31"/>
  <c r="K31"/>
  <c r="I31"/>
  <c r="L30"/>
  <c r="K30"/>
  <c r="I30"/>
  <c r="M30" s="1"/>
  <c r="L29"/>
  <c r="K29"/>
  <c r="I29"/>
  <c r="M29" s="1"/>
  <c r="L28"/>
  <c r="K28"/>
  <c r="I28"/>
  <c r="L27"/>
  <c r="K27"/>
  <c r="I27"/>
  <c r="M27" s="1"/>
  <c r="L26"/>
  <c r="K26"/>
  <c r="I26"/>
  <c r="L25"/>
  <c r="K25"/>
  <c r="I25"/>
  <c r="L24"/>
  <c r="K24"/>
  <c r="I24"/>
  <c r="M24" s="1"/>
  <c r="L21"/>
  <c r="K21"/>
  <c r="I21"/>
  <c r="L20"/>
  <c r="K20"/>
  <c r="I20"/>
  <c r="L19"/>
  <c r="K19"/>
  <c r="I19"/>
  <c r="M19" s="1"/>
  <c r="L18"/>
  <c r="K18"/>
  <c r="I18"/>
  <c r="L17"/>
  <c r="K17"/>
  <c r="I17"/>
  <c r="M17" s="1"/>
  <c r="M16" s="1"/>
  <c r="M14"/>
  <c r="L14"/>
  <c r="K14"/>
  <c r="N14" s="1"/>
  <c r="M13"/>
  <c r="L13"/>
  <c r="K13"/>
  <c r="N13" s="1"/>
  <c r="M12"/>
  <c r="L12"/>
  <c r="K12"/>
  <c r="N12" s="1"/>
  <c r="M11"/>
  <c r="L11"/>
  <c r="K11"/>
  <c r="N11" s="1"/>
  <c r="M10"/>
  <c r="L10"/>
  <c r="K10"/>
  <c r="N10" s="1"/>
  <c r="M9"/>
  <c r="L9"/>
  <c r="K9"/>
  <c r="N9" s="1"/>
  <c r="M8"/>
  <c r="L8"/>
  <c r="K8"/>
  <c r="N8" s="1"/>
  <c r="M7"/>
  <c r="L7"/>
  <c r="K7"/>
  <c r="N7" s="1"/>
  <c r="M6"/>
  <c r="L6"/>
  <c r="K6"/>
  <c r="N6" s="1"/>
  <c r="M5"/>
  <c r="L5"/>
  <c r="K5"/>
  <c r="N5" s="1"/>
  <c r="N4" s="1"/>
  <c r="N118" s="1"/>
  <c r="K70" i="4"/>
  <c r="K68"/>
  <c r="N68" s="1"/>
  <c r="K66"/>
  <c r="N66" s="1"/>
  <c r="K65"/>
  <c r="K63"/>
  <c r="V28" i="16"/>
  <c r="V25"/>
  <c r="V22"/>
  <c r="V19"/>
  <c r="V16"/>
  <c r="W6"/>
  <c r="B11" i="3"/>
  <c r="D22" i="16" s="1"/>
  <c r="B9" i="3"/>
  <c r="D19" i="16" s="1"/>
  <c r="B7" i="3"/>
  <c r="D16" i="16" s="1"/>
  <c r="B5" i="3"/>
  <c r="D12" i="16" s="1"/>
  <c r="P147" i="29"/>
  <c r="Q147" s="1"/>
  <c r="P145"/>
  <c r="Q145" s="1"/>
  <c r="L144"/>
  <c r="K144" s="1"/>
  <c r="I144"/>
  <c r="L143"/>
  <c r="K143" s="1"/>
  <c r="I143"/>
  <c r="M143" s="1"/>
  <c r="L142"/>
  <c r="K142"/>
  <c r="I142"/>
  <c r="L141"/>
  <c r="K141"/>
  <c r="I141"/>
  <c r="L140"/>
  <c r="K140" s="1"/>
  <c r="I140"/>
  <c r="M140" s="1"/>
  <c r="L139"/>
  <c r="K139" s="1"/>
  <c r="I139"/>
  <c r="M139" s="1"/>
  <c r="L138"/>
  <c r="K138" s="1"/>
  <c r="I138"/>
  <c r="P137"/>
  <c r="Q137" s="1"/>
  <c r="L136"/>
  <c r="K136" s="1"/>
  <c r="I136"/>
  <c r="P135"/>
  <c r="Q135" s="1"/>
  <c r="L134"/>
  <c r="K134" s="1"/>
  <c r="I134"/>
  <c r="M134" s="1"/>
  <c r="R133"/>
  <c r="L133"/>
  <c r="K133" s="1"/>
  <c r="I133"/>
  <c r="M133" s="1"/>
  <c r="L132"/>
  <c r="K132" s="1"/>
  <c r="I132"/>
  <c r="L131"/>
  <c r="K131" s="1"/>
  <c r="I131"/>
  <c r="P130"/>
  <c r="Q130" s="1"/>
  <c r="P129"/>
  <c r="Q129" s="1"/>
  <c r="P128"/>
  <c r="L127"/>
  <c r="K127" s="1"/>
  <c r="I127"/>
  <c r="L126"/>
  <c r="K126" s="1"/>
  <c r="I126"/>
  <c r="M126" s="1"/>
  <c r="L125"/>
  <c r="K125" s="1"/>
  <c r="I125"/>
  <c r="L124"/>
  <c r="K124" s="1"/>
  <c r="I124"/>
  <c r="L123"/>
  <c r="K123" s="1"/>
  <c r="I123"/>
  <c r="L122"/>
  <c r="K122" s="1"/>
  <c r="I122"/>
  <c r="M122" s="1"/>
  <c r="M128" s="1"/>
  <c r="P121"/>
  <c r="Q121" s="1"/>
  <c r="P120"/>
  <c r="Q120" s="1"/>
  <c r="P119"/>
  <c r="P118"/>
  <c r="Q118" s="1"/>
  <c r="L117"/>
  <c r="K117" s="1"/>
  <c r="I117"/>
  <c r="M117" s="1"/>
  <c r="L116"/>
  <c r="K116" s="1"/>
  <c r="I116"/>
  <c r="M116" s="1"/>
  <c r="L115"/>
  <c r="K115" s="1"/>
  <c r="I115"/>
  <c r="L114"/>
  <c r="K114" s="1"/>
  <c r="I114"/>
  <c r="L113"/>
  <c r="K113"/>
  <c r="I113"/>
  <c r="L112"/>
  <c r="K112" s="1"/>
  <c r="I112"/>
  <c r="N112" s="1"/>
  <c r="L111"/>
  <c r="K111" s="1"/>
  <c r="I111"/>
  <c r="M111" s="1"/>
  <c r="L110"/>
  <c r="K110" s="1"/>
  <c r="I110"/>
  <c r="S109"/>
  <c r="L109"/>
  <c r="K109" s="1"/>
  <c r="I109"/>
  <c r="P108"/>
  <c r="Q108" s="1"/>
  <c r="P107"/>
  <c r="Q107" s="1"/>
  <c r="P106"/>
  <c r="P105"/>
  <c r="Q105" s="1"/>
  <c r="L104"/>
  <c r="K104" s="1"/>
  <c r="I104"/>
  <c r="L103"/>
  <c r="K103" s="1"/>
  <c r="I103"/>
  <c r="M103" s="1"/>
  <c r="L102"/>
  <c r="K102" s="1"/>
  <c r="I102"/>
  <c r="M102" s="1"/>
  <c r="L101"/>
  <c r="K101" s="1"/>
  <c r="I101"/>
  <c r="L100"/>
  <c r="K100" s="1"/>
  <c r="I100"/>
  <c r="L99"/>
  <c r="K99" s="1"/>
  <c r="I99"/>
  <c r="M99" s="1"/>
  <c r="L98"/>
  <c r="K98" s="1"/>
  <c r="I98"/>
  <c r="M98" s="1"/>
  <c r="L97"/>
  <c r="K97" s="1"/>
  <c r="I97"/>
  <c r="M97" s="1"/>
  <c r="L96"/>
  <c r="K96" s="1"/>
  <c r="I96"/>
  <c r="L95"/>
  <c r="K95" s="1"/>
  <c r="I95"/>
  <c r="L94"/>
  <c r="K94" s="1"/>
  <c r="I94"/>
  <c r="P94" s="1"/>
  <c r="L93"/>
  <c r="K93" s="1"/>
  <c r="I93"/>
  <c r="M93" s="1"/>
  <c r="L92"/>
  <c r="K92" s="1"/>
  <c r="N92" s="1"/>
  <c r="I92"/>
  <c r="M92" s="1"/>
  <c r="L91"/>
  <c r="K91" s="1"/>
  <c r="I91"/>
  <c r="L90"/>
  <c r="K90" s="1"/>
  <c r="I90"/>
  <c r="M90" s="1"/>
  <c r="L89"/>
  <c r="K89" s="1"/>
  <c r="I89"/>
  <c r="L88"/>
  <c r="K88" s="1"/>
  <c r="I88"/>
  <c r="L87"/>
  <c r="K87" s="1"/>
  <c r="I87"/>
  <c r="M87" s="1"/>
  <c r="M106" s="1"/>
  <c r="P86"/>
  <c r="Q86" s="1"/>
  <c r="P85"/>
  <c r="Q85" s="1"/>
  <c r="P84"/>
  <c r="P83"/>
  <c r="Q83" s="1"/>
  <c r="L82"/>
  <c r="K82" s="1"/>
  <c r="I82"/>
  <c r="L81"/>
  <c r="K81" s="1"/>
  <c r="I81"/>
  <c r="M81" s="1"/>
  <c r="L80"/>
  <c r="K80" s="1"/>
  <c r="I80"/>
  <c r="M80" s="1"/>
  <c r="L79"/>
  <c r="K79" s="1"/>
  <c r="I79"/>
  <c r="L78"/>
  <c r="K78" s="1"/>
  <c r="I78"/>
  <c r="L77"/>
  <c r="K77" s="1"/>
  <c r="I77"/>
  <c r="L76"/>
  <c r="K76" s="1"/>
  <c r="I76"/>
  <c r="L75"/>
  <c r="K75" s="1"/>
  <c r="I75"/>
  <c r="L74"/>
  <c r="K74" s="1"/>
  <c r="I74"/>
  <c r="L73"/>
  <c r="K73" s="1"/>
  <c r="I73"/>
  <c r="M73" s="1"/>
  <c r="L72"/>
  <c r="K72" s="1"/>
  <c r="I72"/>
  <c r="L71"/>
  <c r="K71" s="1"/>
  <c r="I71"/>
  <c r="M71" s="1"/>
  <c r="L70"/>
  <c r="K70" s="1"/>
  <c r="I70"/>
  <c r="L69"/>
  <c r="K69" s="1"/>
  <c r="I69"/>
  <c r="L68"/>
  <c r="K68" s="1"/>
  <c r="I68"/>
  <c r="M68" s="1"/>
  <c r="L67"/>
  <c r="K67" s="1"/>
  <c r="I67"/>
  <c r="M67" s="1"/>
  <c r="L66"/>
  <c r="K66" s="1"/>
  <c r="I66"/>
  <c r="P65"/>
  <c r="Q65" s="1"/>
  <c r="P64"/>
  <c r="Q64" s="1"/>
  <c r="P63"/>
  <c r="Q63" s="1"/>
  <c r="P62"/>
  <c r="P61"/>
  <c r="Q61" s="1"/>
  <c r="L60"/>
  <c r="K60" s="1"/>
  <c r="I60"/>
  <c r="M60" s="1"/>
  <c r="L59"/>
  <c r="K59" s="1"/>
  <c r="I59"/>
  <c r="M59" s="1"/>
  <c r="L58"/>
  <c r="K58" s="1"/>
  <c r="I58"/>
  <c r="L57"/>
  <c r="K57"/>
  <c r="I57"/>
  <c r="I55" s="1"/>
  <c r="L56"/>
  <c r="K56" s="1"/>
  <c r="I56"/>
  <c r="L55"/>
  <c r="K55"/>
  <c r="L54"/>
  <c r="K54" s="1"/>
  <c r="P54" s="1"/>
  <c r="I54"/>
  <c r="Q53"/>
  <c r="L52"/>
  <c r="K52" s="1"/>
  <c r="I52"/>
  <c r="L51"/>
  <c r="K51" s="1"/>
  <c r="I51"/>
  <c r="M51" s="1"/>
  <c r="L50"/>
  <c r="K50" s="1"/>
  <c r="I50"/>
  <c r="M50" s="1"/>
  <c r="L49"/>
  <c r="K49" s="1"/>
  <c r="I49"/>
  <c r="M49" s="1"/>
  <c r="L48"/>
  <c r="K48" s="1"/>
  <c r="I48"/>
  <c r="Q47"/>
  <c r="L46"/>
  <c r="K46" s="1"/>
  <c r="I46"/>
  <c r="M46" s="1"/>
  <c r="M62" s="1"/>
  <c r="P45"/>
  <c r="Q45" s="1"/>
  <c r="P44"/>
  <c r="Q44" s="1"/>
  <c r="P43"/>
  <c r="Q43" s="1"/>
  <c r="P42"/>
  <c r="P41"/>
  <c r="Q41" s="1"/>
  <c r="L40"/>
  <c r="K40"/>
  <c r="I40"/>
  <c r="L39"/>
  <c r="K39" s="1"/>
  <c r="I39"/>
  <c r="L38"/>
  <c r="K38" s="1"/>
  <c r="I38"/>
  <c r="M38" s="1"/>
  <c r="L37"/>
  <c r="K37" s="1"/>
  <c r="I37"/>
  <c r="M37" s="1"/>
  <c r="L36"/>
  <c r="K36" s="1"/>
  <c r="I36"/>
  <c r="P35"/>
  <c r="Q35" s="1"/>
  <c r="P34"/>
  <c r="Q34" s="1"/>
  <c r="P33"/>
  <c r="M32"/>
  <c r="L32"/>
  <c r="K32" s="1"/>
  <c r="P32" s="1"/>
  <c r="M31"/>
  <c r="L31"/>
  <c r="K31" s="1"/>
  <c r="M30"/>
  <c r="L30"/>
  <c r="K30" s="1"/>
  <c r="N30" s="1"/>
  <c r="M29"/>
  <c r="L29"/>
  <c r="K29" s="1"/>
  <c r="M28"/>
  <c r="L28"/>
  <c r="K28" s="1"/>
  <c r="M27"/>
  <c r="L27"/>
  <c r="K27" s="1"/>
  <c r="M26"/>
  <c r="L26"/>
  <c r="K26" s="1"/>
  <c r="P26" s="1"/>
  <c r="M25"/>
  <c r="L25"/>
  <c r="K25" s="1"/>
  <c r="M24"/>
  <c r="L24"/>
  <c r="K24" s="1"/>
  <c r="M23"/>
  <c r="L23"/>
  <c r="K23" s="1"/>
  <c r="M22"/>
  <c r="L22"/>
  <c r="K22" s="1"/>
  <c r="N22" s="1"/>
  <c r="M21"/>
  <c r="L21"/>
  <c r="K21" s="1"/>
  <c r="M20"/>
  <c r="L20"/>
  <c r="K20" s="1"/>
  <c r="M19"/>
  <c r="L19"/>
  <c r="K19" s="1"/>
  <c r="H13" i="16" l="1"/>
  <c r="P13"/>
  <c r="N69" i="27"/>
  <c r="N101" i="26"/>
  <c r="N37" i="29"/>
  <c r="N21" i="27"/>
  <c r="N31"/>
  <c r="O24" i="37"/>
  <c r="P74" i="29"/>
  <c r="N65" i="27"/>
  <c r="Q65" s="1"/>
  <c r="P144" i="29"/>
  <c r="N53" i="26"/>
  <c r="O53" s="1"/>
  <c r="N73" i="27"/>
  <c r="P86" i="26"/>
  <c r="P22" i="29"/>
  <c r="Q22" s="1"/>
  <c r="N39"/>
  <c r="P52"/>
  <c r="P55"/>
  <c r="N74"/>
  <c r="P126"/>
  <c r="N43" i="27"/>
  <c r="Q43" s="1"/>
  <c r="N43" i="26"/>
  <c r="O43" s="1"/>
  <c r="N88"/>
  <c r="O88" s="1"/>
  <c r="N82" i="29"/>
  <c r="N88"/>
  <c r="M94"/>
  <c r="P136"/>
  <c r="O70" i="37"/>
  <c r="N40" i="29"/>
  <c r="N21" i="26"/>
  <c r="O21" s="1"/>
  <c r="P58" i="29"/>
  <c r="O16" i="37"/>
  <c r="N52" i="26"/>
  <c r="O52" s="1"/>
  <c r="P89" i="29"/>
  <c r="P51"/>
  <c r="P48"/>
  <c r="N138"/>
  <c r="M144"/>
  <c r="N68" i="26"/>
  <c r="O68" s="1"/>
  <c r="N69"/>
  <c r="O69" s="1"/>
  <c r="P73" i="29"/>
  <c r="M88"/>
  <c r="N30" i="26"/>
  <c r="O30" s="1"/>
  <c r="N51"/>
  <c r="O51" s="1"/>
  <c r="P88" i="29"/>
  <c r="N59" i="26"/>
  <c r="O59" s="1"/>
  <c r="N83"/>
  <c r="O83" s="1"/>
  <c r="M82" i="29"/>
  <c r="P93"/>
  <c r="P113"/>
  <c r="P125"/>
  <c r="N36" i="26"/>
  <c r="O36" s="1"/>
  <c r="N46"/>
  <c r="O46" s="1"/>
  <c r="N60"/>
  <c r="O60" s="1"/>
  <c r="N70"/>
  <c r="O70" s="1"/>
  <c r="N35"/>
  <c r="O35" s="1"/>
  <c r="M40" i="29"/>
  <c r="M21" i="26"/>
  <c r="N94"/>
  <c r="O94" s="1"/>
  <c r="N63" i="27"/>
  <c r="P30" i="29"/>
  <c r="Q30" s="1"/>
  <c r="M74"/>
  <c r="P98"/>
  <c r="M125"/>
  <c r="N27" i="26"/>
  <c r="O27" s="1"/>
  <c r="N37"/>
  <c r="O37" s="1"/>
  <c r="N93"/>
  <c r="O93" s="1"/>
  <c r="P40" i="29"/>
  <c r="Q40" s="1"/>
  <c r="N51"/>
  <c r="Q51" s="1"/>
  <c r="M58"/>
  <c r="N103"/>
  <c r="M4" i="27"/>
  <c r="P87" i="26"/>
  <c r="N64" i="27"/>
  <c r="N88"/>
  <c r="Q88" s="1"/>
  <c r="N92"/>
  <c r="Q92" s="1"/>
  <c r="N96"/>
  <c r="N100" i="26"/>
  <c r="O100" s="1"/>
  <c r="N66" i="27"/>
  <c r="P127" i="29"/>
  <c r="N19" i="27"/>
  <c r="Q19" s="1"/>
  <c r="N29" i="26"/>
  <c r="O29" s="1"/>
  <c r="N99" i="29"/>
  <c r="N122"/>
  <c r="N128" s="1"/>
  <c r="Q128" s="1"/>
  <c r="O101" i="26"/>
  <c r="R76" i="29"/>
  <c r="P99"/>
  <c r="N26" i="27"/>
  <c r="Q26" s="1"/>
  <c r="N44"/>
  <c r="Q44" s="1"/>
  <c r="N85"/>
  <c r="P134" i="29"/>
  <c r="N84" i="27"/>
  <c r="Q84" s="1"/>
  <c r="N65" i="4"/>
  <c r="N63"/>
  <c r="N70"/>
  <c r="N91" i="27"/>
  <c r="Q91" s="1"/>
  <c r="N24"/>
  <c r="Q24" s="1"/>
  <c r="Q23" s="1"/>
  <c r="M43"/>
  <c r="N29"/>
  <c r="Q29" s="1"/>
  <c r="P117" i="29"/>
  <c r="P138"/>
  <c r="Q138" s="1"/>
  <c r="N42" i="27"/>
  <c r="Q42" s="1"/>
  <c r="N56"/>
  <c r="N30"/>
  <c r="Q30" s="1"/>
  <c r="N50"/>
  <c r="Q50" s="1"/>
  <c r="Q85"/>
  <c r="M73"/>
  <c r="N76"/>
  <c r="Q76" s="1"/>
  <c r="M92"/>
  <c r="M113" i="29"/>
  <c r="M26" i="27"/>
  <c r="Q46"/>
  <c r="M138" i="29"/>
  <c r="N113"/>
  <c r="N37" i="27"/>
  <c r="Q37" s="1"/>
  <c r="N93"/>
  <c r="Q93" s="1"/>
  <c r="N61" i="26"/>
  <c r="O61" s="1"/>
  <c r="P139" i="29"/>
  <c r="N139"/>
  <c r="N45" i="26"/>
  <c r="O45" s="1"/>
  <c r="N102"/>
  <c r="O102" s="1"/>
  <c r="M48" i="29"/>
  <c r="M72"/>
  <c r="N17" i="27"/>
  <c r="N20"/>
  <c r="Q20" s="1"/>
  <c r="N45"/>
  <c r="Q45" s="1"/>
  <c r="N51"/>
  <c r="Q51" s="1"/>
  <c r="N54"/>
  <c r="Q54" s="1"/>
  <c r="N67"/>
  <c r="Q67" s="1"/>
  <c r="N89"/>
  <c r="Q89" s="1"/>
  <c r="O9" i="37"/>
  <c r="O63"/>
  <c r="P57" i="29"/>
  <c r="N67"/>
  <c r="P77"/>
  <c r="P82"/>
  <c r="P92"/>
  <c r="Q92" s="1"/>
  <c r="P109"/>
  <c r="N111"/>
  <c r="N18" i="27"/>
  <c r="Q18" s="1"/>
  <c r="N33"/>
  <c r="Q33" s="1"/>
  <c r="N52"/>
  <c r="Q52" s="1"/>
  <c r="N78"/>
  <c r="Q78" s="1"/>
  <c r="N71" i="26"/>
  <c r="O71" s="1"/>
  <c r="N46" i="29"/>
  <c r="N62" s="1"/>
  <c r="Q62" s="1"/>
  <c r="N25" i="27"/>
  <c r="Q25" s="1"/>
  <c r="N55"/>
  <c r="Q55" s="1"/>
  <c r="N68"/>
  <c r="N72"/>
  <c r="N71" s="1"/>
  <c r="O32" i="37"/>
  <c r="N55" i="26"/>
  <c r="O55" s="1"/>
  <c r="N103"/>
  <c r="O103" s="1"/>
  <c r="P60" i="29"/>
  <c r="P39"/>
  <c r="Q39" s="1"/>
  <c r="N68"/>
  <c r="N71"/>
  <c r="N73"/>
  <c r="P75"/>
  <c r="P90"/>
  <c r="P95"/>
  <c r="P102"/>
  <c r="P112"/>
  <c r="Q112" s="1"/>
  <c r="N140"/>
  <c r="N144"/>
  <c r="Q144" s="1"/>
  <c r="M18" i="27"/>
  <c r="N35"/>
  <c r="Q35" s="1"/>
  <c r="N48"/>
  <c r="Q48" s="1"/>
  <c r="M29" i="26"/>
  <c r="N80" i="29"/>
  <c r="P104"/>
  <c r="N26"/>
  <c r="Q26" s="1"/>
  <c r="P37"/>
  <c r="Q37" s="1"/>
  <c r="M39"/>
  <c r="P50"/>
  <c r="N52"/>
  <c r="Q52" s="1"/>
  <c r="N58"/>
  <c r="Q58" s="1"/>
  <c r="P76"/>
  <c r="P100"/>
  <c r="M112"/>
  <c r="P114"/>
  <c r="N125"/>
  <c r="Q125" s="1"/>
  <c r="M127"/>
  <c r="M136"/>
  <c r="N27" i="27"/>
  <c r="Q27" s="1"/>
  <c r="M31"/>
  <c r="N34"/>
  <c r="Q34" s="1"/>
  <c r="N47"/>
  <c r="Q47" s="1"/>
  <c r="N61"/>
  <c r="N74"/>
  <c r="Q74" s="1"/>
  <c r="N77"/>
  <c r="Q77" s="1"/>
  <c r="N79"/>
  <c r="Q79" s="1"/>
  <c r="N86"/>
  <c r="Q86" s="1"/>
  <c r="N94"/>
  <c r="Q94" s="1"/>
  <c r="M96"/>
  <c r="O39" i="37"/>
  <c r="N22" i="26"/>
  <c r="O22" s="1"/>
  <c r="N39"/>
  <c r="O39" s="1"/>
  <c r="N44"/>
  <c r="O44" s="1"/>
  <c r="M53"/>
  <c r="N62"/>
  <c r="O62" s="1"/>
  <c r="M69"/>
  <c r="Q74" i="29"/>
  <c r="N31" i="26"/>
  <c r="O31" s="1"/>
  <c r="N127" i="29"/>
  <c r="Q127" s="1"/>
  <c r="P131"/>
  <c r="N136"/>
  <c r="Q136" s="1"/>
  <c r="P140"/>
  <c r="Q66" i="27"/>
  <c r="O47" i="37"/>
  <c r="O76"/>
  <c r="N23" i="26"/>
  <c r="O23" s="1"/>
  <c r="N63"/>
  <c r="O63" s="1"/>
  <c r="N48" i="29"/>
  <c r="Q48" s="1"/>
  <c r="P96"/>
  <c r="N141"/>
  <c r="M21" i="27"/>
  <c r="N32"/>
  <c r="Q32" s="1"/>
  <c r="N40"/>
  <c r="Q40" s="1"/>
  <c r="N53"/>
  <c r="Q53" s="1"/>
  <c r="N58"/>
  <c r="Q58" s="1"/>
  <c r="N82"/>
  <c r="N81" s="1"/>
  <c r="M88"/>
  <c r="O55" i="37"/>
  <c r="O84"/>
  <c r="N28" i="26"/>
  <c r="O28" s="1"/>
  <c r="N47"/>
  <c r="O47" s="1"/>
  <c r="N95"/>
  <c r="O95" s="1"/>
  <c r="P19" i="29"/>
  <c r="N19"/>
  <c r="N33" s="1"/>
  <c r="N149" s="1"/>
  <c r="P27"/>
  <c r="N27"/>
  <c r="P36"/>
  <c r="P46"/>
  <c r="P49"/>
  <c r="N49"/>
  <c r="N54"/>
  <c r="Q54" s="1"/>
  <c r="N59"/>
  <c r="P59"/>
  <c r="N69"/>
  <c r="M101"/>
  <c r="P101"/>
  <c r="N101"/>
  <c r="P111"/>
  <c r="N28" i="27"/>
  <c r="Q28" s="1"/>
  <c r="M28"/>
  <c r="N81" i="29"/>
  <c r="P81"/>
  <c r="Q81" s="1"/>
  <c r="N83" i="27"/>
  <c r="Q83" s="1"/>
  <c r="M83"/>
  <c r="N25" i="29"/>
  <c r="P25"/>
  <c r="P67"/>
  <c r="P70"/>
  <c r="P79"/>
  <c r="Q88"/>
  <c r="P97"/>
  <c r="N97"/>
  <c r="N104"/>
  <c r="P124"/>
  <c r="N124"/>
  <c r="M124"/>
  <c r="P132"/>
  <c r="N134"/>
  <c r="Q134" s="1"/>
  <c r="N143"/>
  <c r="P143"/>
  <c r="N126"/>
  <c r="Q126" s="1"/>
  <c r="P31"/>
  <c r="N31"/>
  <c r="Q82"/>
  <c r="P91"/>
  <c r="N91"/>
  <c r="M91"/>
  <c r="N93"/>
  <c r="P28"/>
  <c r="N28"/>
  <c r="P23"/>
  <c r="N23"/>
  <c r="N50"/>
  <c r="N60"/>
  <c r="P71"/>
  <c r="N75"/>
  <c r="P80"/>
  <c r="N89"/>
  <c r="Q89" s="1"/>
  <c r="P110"/>
  <c r="N110"/>
  <c r="M110"/>
  <c r="P21"/>
  <c r="N21"/>
  <c r="N29"/>
  <c r="P29"/>
  <c r="P56"/>
  <c r="N56"/>
  <c r="M56"/>
  <c r="N133"/>
  <c r="P133"/>
  <c r="N142"/>
  <c r="P72"/>
  <c r="N72"/>
  <c r="P20"/>
  <c r="N20"/>
  <c r="M33"/>
  <c r="P24"/>
  <c r="N24"/>
  <c r="P38"/>
  <c r="N38"/>
  <c r="P66"/>
  <c r="P78"/>
  <c r="N78"/>
  <c r="M78"/>
  <c r="N87"/>
  <c r="N106" s="1"/>
  <c r="Q106" s="1"/>
  <c r="P87"/>
  <c r="N98"/>
  <c r="P115"/>
  <c r="N115"/>
  <c r="M115"/>
  <c r="P122"/>
  <c r="M36"/>
  <c r="M42" s="1"/>
  <c r="M66"/>
  <c r="M84" s="1"/>
  <c r="M96"/>
  <c r="N116"/>
  <c r="N123"/>
  <c r="M132"/>
  <c r="M142"/>
  <c r="Q9" i="27"/>
  <c r="Q5"/>
  <c r="Q7"/>
  <c r="Q11"/>
  <c r="Q13"/>
  <c r="Q21"/>
  <c r="M44"/>
  <c r="Q63"/>
  <c r="Q64"/>
  <c r="N3" i="26"/>
  <c r="O4"/>
  <c r="M57" i="29"/>
  <c r="M70"/>
  <c r="M79"/>
  <c r="N36"/>
  <c r="N42" s="1"/>
  <c r="Q42" s="1"/>
  <c r="N57"/>
  <c r="N66"/>
  <c r="N84" s="1"/>
  <c r="Q84" s="1"/>
  <c r="N70"/>
  <c r="N79"/>
  <c r="N94"/>
  <c r="Q94" s="1"/>
  <c r="N96"/>
  <c r="P116"/>
  <c r="M131"/>
  <c r="M146" s="1"/>
  <c r="N132"/>
  <c r="Q8" i="27"/>
  <c r="Q12"/>
  <c r="N36"/>
  <c r="Q36" s="1"/>
  <c r="M36"/>
  <c r="N41"/>
  <c r="Q41" s="1"/>
  <c r="M41"/>
  <c r="N32" i="29"/>
  <c r="Q32" s="1"/>
  <c r="M55"/>
  <c r="M76"/>
  <c r="M77"/>
  <c r="M95"/>
  <c r="M100"/>
  <c r="P103"/>
  <c r="Q103" s="1"/>
  <c r="M109"/>
  <c r="M114"/>
  <c r="N131"/>
  <c r="N146" s="1"/>
  <c r="Q146" s="1"/>
  <c r="M141"/>
  <c r="N49" i="27"/>
  <c r="Q49" s="1"/>
  <c r="M49"/>
  <c r="N60"/>
  <c r="Q61"/>
  <c r="N90"/>
  <c r="Q90" s="1"/>
  <c r="M90"/>
  <c r="M52" i="29"/>
  <c r="M54"/>
  <c r="N55"/>
  <c r="M69"/>
  <c r="M75"/>
  <c r="N76"/>
  <c r="N77"/>
  <c r="Q77" s="1"/>
  <c r="M89"/>
  <c r="N90"/>
  <c r="Q90" s="1"/>
  <c r="N95"/>
  <c r="Q95" s="1"/>
  <c r="N100"/>
  <c r="Q100" s="1"/>
  <c r="M104"/>
  <c r="N109"/>
  <c r="N119" s="1"/>
  <c r="Q119" s="1"/>
  <c r="N114"/>
  <c r="N117"/>
  <c r="M123"/>
  <c r="P141"/>
  <c r="Q17" i="27"/>
  <c r="Q16" s="1"/>
  <c r="M52"/>
  <c r="N62"/>
  <c r="Q62" s="1"/>
  <c r="M62"/>
  <c r="Q73"/>
  <c r="N102" i="29"/>
  <c r="P123"/>
  <c r="Q123" s="1"/>
  <c r="Q6" i="27"/>
  <c r="Q10"/>
  <c r="Q14"/>
  <c r="Q31"/>
  <c r="Q56"/>
  <c r="M65"/>
  <c r="N75"/>
  <c r="Q75" s="1"/>
  <c r="M75"/>
  <c r="M78"/>
  <c r="P142" i="29"/>
  <c r="N57" i="27"/>
  <c r="Q57" s="1"/>
  <c r="M57"/>
  <c r="Q68"/>
  <c r="Q69"/>
  <c r="N26" i="26"/>
  <c r="O26" s="1"/>
  <c r="M26"/>
  <c r="N41"/>
  <c r="O41" s="1"/>
  <c r="M41"/>
  <c r="N56"/>
  <c r="O56" s="1"/>
  <c r="M56"/>
  <c r="N73"/>
  <c r="O73" s="1"/>
  <c r="M73"/>
  <c r="N90"/>
  <c r="O90" s="1"/>
  <c r="M90"/>
  <c r="M20" i="27"/>
  <c r="M25"/>
  <c r="M33"/>
  <c r="M46"/>
  <c r="M54"/>
  <c r="M67"/>
  <c r="M72"/>
  <c r="M85"/>
  <c r="M89"/>
  <c r="Q96"/>
  <c r="O69" i="37"/>
  <c r="N24" i="26"/>
  <c r="O24" s="1"/>
  <c r="M24"/>
  <c r="N66"/>
  <c r="O66" s="1"/>
  <c r="M66"/>
  <c r="O5" i="37"/>
  <c r="O11"/>
  <c r="O19"/>
  <c r="O27"/>
  <c r="O35"/>
  <c r="O42"/>
  <c r="O50"/>
  <c r="O58"/>
  <c r="N34" i="26"/>
  <c r="O34" s="1"/>
  <c r="M34"/>
  <c r="N49"/>
  <c r="O49" s="1"/>
  <c r="M49"/>
  <c r="N64"/>
  <c r="O64" s="1"/>
  <c r="M64"/>
  <c r="N96"/>
  <c r="O96" s="1"/>
  <c r="N98"/>
  <c r="O98" s="1"/>
  <c r="M98"/>
  <c r="O72" i="37"/>
  <c r="O68"/>
  <c r="O65"/>
  <c r="O34"/>
  <c r="O30"/>
  <c r="O26"/>
  <c r="O22"/>
  <c r="O18"/>
  <c r="O14"/>
  <c r="O10"/>
  <c r="O6"/>
  <c r="O83"/>
  <c r="O79"/>
  <c r="O75"/>
  <c r="O61"/>
  <c r="O57"/>
  <c r="O53"/>
  <c r="O49"/>
  <c r="O45"/>
  <c r="O41"/>
  <c r="O71"/>
  <c r="O67"/>
  <c r="O37"/>
  <c r="O33"/>
  <c r="O29"/>
  <c r="O25"/>
  <c r="O21"/>
  <c r="O17"/>
  <c r="O13"/>
  <c r="O82"/>
  <c r="O78"/>
  <c r="O74"/>
  <c r="O64"/>
  <c r="O60"/>
  <c r="O56"/>
  <c r="O52"/>
  <c r="O48"/>
  <c r="O44"/>
  <c r="O40"/>
  <c r="N32" i="26"/>
  <c r="O32" s="1"/>
  <c r="M32"/>
  <c r="J38"/>
  <c r="N42"/>
  <c r="O42" s="1"/>
  <c r="M42"/>
  <c r="N82"/>
  <c r="O82" s="1"/>
  <c r="M82"/>
  <c r="N91"/>
  <c r="O91" s="1"/>
  <c r="M91"/>
  <c r="N87" i="27"/>
  <c r="Q87" s="1"/>
  <c r="M87"/>
  <c r="N95"/>
  <c r="Q95" s="1"/>
  <c r="M95"/>
  <c r="O7" i="37"/>
  <c r="O12"/>
  <c r="O20"/>
  <c r="O28"/>
  <c r="O36"/>
  <c r="O43"/>
  <c r="O51"/>
  <c r="O59"/>
  <c r="O80"/>
  <c r="N40" i="26"/>
  <c r="O40" s="1"/>
  <c r="M40"/>
  <c r="N57"/>
  <c r="O57" s="1"/>
  <c r="M57"/>
  <c r="N72"/>
  <c r="O72" s="1"/>
  <c r="M72"/>
  <c r="N89"/>
  <c r="O89" s="1"/>
  <c r="M89"/>
  <c r="O66" i="37"/>
  <c r="O73"/>
  <c r="N25" i="26"/>
  <c r="O25" s="1"/>
  <c r="M25"/>
  <c r="N50"/>
  <c r="O50" s="1"/>
  <c r="M50"/>
  <c r="N99"/>
  <c r="O99" s="1"/>
  <c r="M99"/>
  <c r="N16" i="27"/>
  <c r="T16" s="1"/>
  <c r="O8" i="37"/>
  <c r="O15"/>
  <c r="O23"/>
  <c r="O31"/>
  <c r="O38"/>
  <c r="O46"/>
  <c r="O54"/>
  <c r="O62"/>
  <c r="O81"/>
  <c r="N48" i="26"/>
  <c r="O48" s="1"/>
  <c r="M48"/>
  <c r="N65"/>
  <c r="O65" s="1"/>
  <c r="M65"/>
  <c r="N97"/>
  <c r="O97" s="1"/>
  <c r="M97"/>
  <c r="N33"/>
  <c r="O33" s="1"/>
  <c r="M33"/>
  <c r="N58"/>
  <c r="O58" s="1"/>
  <c r="M58"/>
  <c r="M23"/>
  <c r="M31"/>
  <c r="M39"/>
  <c r="M47"/>
  <c r="M55"/>
  <c r="M63"/>
  <c r="M71"/>
  <c r="M88"/>
  <c r="M96"/>
  <c r="R68" i="37"/>
  <c r="R67"/>
  <c r="R71"/>
  <c r="R70"/>
  <c r="R72"/>
  <c r="Q55" i="29" l="1"/>
  <c r="Q24"/>
  <c r="Q60"/>
  <c r="Q73"/>
  <c r="Q76"/>
  <c r="Q93"/>
  <c r="Q20"/>
  <c r="P88" i="26"/>
  <c r="P89" s="1"/>
  <c r="P90" s="1"/>
  <c r="P91" s="1"/>
  <c r="P92" s="1"/>
  <c r="P93" s="1"/>
  <c r="P94" s="1"/>
  <c r="P95" s="1"/>
  <c r="P96" s="1"/>
  <c r="P97" s="1"/>
  <c r="P98" s="1"/>
  <c r="P99" s="1"/>
  <c r="P100" s="1"/>
  <c r="P101" s="1"/>
  <c r="P102" s="1"/>
  <c r="P103" s="1"/>
  <c r="Q50" i="29"/>
  <c r="Q99"/>
  <c r="N39" i="27"/>
  <c r="Q141" i="29"/>
  <c r="Q67"/>
  <c r="Q80"/>
  <c r="Q122"/>
  <c r="Q75"/>
  <c r="Q57"/>
  <c r="Q71"/>
  <c r="Q104"/>
  <c r="Q98"/>
  <c r="Q46"/>
  <c r="Q113"/>
  <c r="N23" i="27"/>
  <c r="Q102" i="29"/>
  <c r="Q142"/>
  <c r="Q116"/>
  <c r="Q82" i="27"/>
  <c r="R82" s="1"/>
  <c r="R83" s="1"/>
  <c r="R84" s="1"/>
  <c r="R85" s="1"/>
  <c r="R86" s="1"/>
  <c r="R87" s="1"/>
  <c r="R88" s="1"/>
  <c r="R89" s="1"/>
  <c r="R90" s="1"/>
  <c r="R91" s="1"/>
  <c r="R92" s="1"/>
  <c r="R93" s="1"/>
  <c r="R94" s="1"/>
  <c r="R95" s="1"/>
  <c r="R96" s="1"/>
  <c r="N71" i="4"/>
  <c r="Q117" i="29"/>
  <c r="Q114"/>
  <c r="T81" i="27"/>
  <c r="T29" i="16"/>
  <c r="T40" i="27"/>
  <c r="Q111" i="29"/>
  <c r="Q139"/>
  <c r="R3" i="26"/>
  <c r="S3" s="1"/>
  <c r="U12" i="16"/>
  <c r="Q72" i="27"/>
  <c r="Q71" s="1"/>
  <c r="Q143" i="29"/>
  <c r="T4" i="27"/>
  <c r="Q23" i="29"/>
  <c r="Q59"/>
  <c r="Q27"/>
  <c r="Q33"/>
  <c r="M39" i="27"/>
  <c r="Q124" i="29"/>
  <c r="Q96"/>
  <c r="M23" i="27"/>
  <c r="Q66" i="29"/>
  <c r="Q110"/>
  <c r="M81" i="27"/>
  <c r="Q140" i="29"/>
  <c r="P5" i="37"/>
  <c r="P6" s="1"/>
  <c r="P7" s="1"/>
  <c r="P8" s="1"/>
  <c r="P9" s="1"/>
  <c r="P10" s="1"/>
  <c r="P11" s="1"/>
  <c r="P12" s="1"/>
  <c r="P13" s="1"/>
  <c r="P14" s="1"/>
  <c r="P15" s="1"/>
  <c r="P16" s="1"/>
  <c r="P17" s="1"/>
  <c r="P18" s="1"/>
  <c r="P19" s="1"/>
  <c r="P20" s="1"/>
  <c r="P21" s="1"/>
  <c r="P22" s="1"/>
  <c r="P23" s="1"/>
  <c r="P24" s="1"/>
  <c r="P25" s="1"/>
  <c r="P26" s="1"/>
  <c r="P27" s="1"/>
  <c r="P28" s="1"/>
  <c r="P29" s="1"/>
  <c r="P30" s="1"/>
  <c r="P31" s="1"/>
  <c r="P32" s="1"/>
  <c r="P33" s="1"/>
  <c r="P34" s="1"/>
  <c r="P35" s="1"/>
  <c r="P36" s="1"/>
  <c r="P37" s="1"/>
  <c r="P38" s="1"/>
  <c r="P39" s="1"/>
  <c r="P40" s="1"/>
  <c r="P41" s="1"/>
  <c r="P42" s="1"/>
  <c r="P43" s="1"/>
  <c r="P44" s="1"/>
  <c r="P45" s="1"/>
  <c r="P46" s="1"/>
  <c r="P47" s="1"/>
  <c r="P48" s="1"/>
  <c r="P49" s="1"/>
  <c r="P50" s="1"/>
  <c r="P51" s="1"/>
  <c r="P52" s="1"/>
  <c r="P53" s="1"/>
  <c r="P54" s="1"/>
  <c r="P55" s="1"/>
  <c r="P56" s="1"/>
  <c r="P57" s="1"/>
  <c r="P58" s="1"/>
  <c r="P59" s="1"/>
  <c r="P60" s="1"/>
  <c r="P61" s="1"/>
  <c r="P62" s="1"/>
  <c r="P63" s="1"/>
  <c r="P64" s="1"/>
  <c r="P65" s="1"/>
  <c r="P66" s="1"/>
  <c r="P67" s="1"/>
  <c r="P68" s="1"/>
  <c r="P69" s="1"/>
  <c r="P70" s="1"/>
  <c r="P71" s="1"/>
  <c r="P72" s="1"/>
  <c r="P73" s="1"/>
  <c r="P74" s="1"/>
  <c r="P75" s="1"/>
  <c r="P76" s="1"/>
  <c r="P77" s="1"/>
  <c r="P78" s="1"/>
  <c r="P79" s="1"/>
  <c r="P80" s="1"/>
  <c r="P81" s="1"/>
  <c r="P82" s="1"/>
  <c r="P83" s="1"/>
  <c r="P84" s="1"/>
  <c r="O91"/>
  <c r="R5" i="27"/>
  <c r="R6" s="1"/>
  <c r="R7" s="1"/>
  <c r="R8" s="1"/>
  <c r="R9" s="1"/>
  <c r="R10" s="1"/>
  <c r="R11" s="1"/>
  <c r="R12" s="1"/>
  <c r="R13" s="1"/>
  <c r="R14" s="1"/>
  <c r="R17" s="1"/>
  <c r="R18" s="1"/>
  <c r="R19" s="1"/>
  <c r="R20" s="1"/>
  <c r="R21" s="1"/>
  <c r="R24" s="1"/>
  <c r="R25" s="1"/>
  <c r="R26" s="1"/>
  <c r="R27" s="1"/>
  <c r="R28" s="1"/>
  <c r="R29" s="1"/>
  <c r="R30" s="1"/>
  <c r="R31" s="1"/>
  <c r="R32" s="1"/>
  <c r="R33" s="1"/>
  <c r="R34" s="1"/>
  <c r="R35" s="1"/>
  <c r="R36" s="1"/>
  <c r="R37" s="1"/>
  <c r="Q4"/>
  <c r="Q118" s="1"/>
  <c r="Q133" i="29"/>
  <c r="Q25"/>
  <c r="M71" i="27"/>
  <c r="M149" i="29"/>
  <c r="Q21"/>
  <c r="Q31"/>
  <c r="Q97"/>
  <c r="Q131"/>
  <c r="Q78"/>
  <c r="P149"/>
  <c r="Q19"/>
  <c r="R61" i="27"/>
  <c r="R62" s="1"/>
  <c r="R63" s="1"/>
  <c r="R64" s="1"/>
  <c r="R65" s="1"/>
  <c r="R66" s="1"/>
  <c r="R67" s="1"/>
  <c r="R68" s="1"/>
  <c r="R69" s="1"/>
  <c r="Q60"/>
  <c r="M119" i="29"/>
  <c r="O3" i="26"/>
  <c r="P4"/>
  <c r="P5" s="1"/>
  <c r="P6" s="1"/>
  <c r="P7" s="1"/>
  <c r="P8" s="1"/>
  <c r="P9" s="1"/>
  <c r="P10" s="1"/>
  <c r="P11" s="1"/>
  <c r="P12" s="1"/>
  <c r="P13" s="1"/>
  <c r="P14" s="1"/>
  <c r="P15" s="1"/>
  <c r="P16" s="1"/>
  <c r="P17" s="1"/>
  <c r="P18" s="1"/>
  <c r="P19" s="1"/>
  <c r="P20" s="1"/>
  <c r="P21" s="1"/>
  <c r="P22" s="1"/>
  <c r="P23" s="1"/>
  <c r="P24" s="1"/>
  <c r="P25" s="1"/>
  <c r="P26" s="1"/>
  <c r="P27" s="1"/>
  <c r="P28" s="1"/>
  <c r="P29" s="1"/>
  <c r="P30" s="1"/>
  <c r="P31" s="1"/>
  <c r="P32" s="1"/>
  <c r="P33" s="1"/>
  <c r="P34" s="1"/>
  <c r="P35" s="1"/>
  <c r="P36" s="1"/>
  <c r="P37" s="1"/>
  <c r="Q132" i="29"/>
  <c r="Q79"/>
  <c r="Q115"/>
  <c r="Q91"/>
  <c r="Q70"/>
  <c r="Q101"/>
  <c r="Q49"/>
  <c r="M38" i="26"/>
  <c r="K38"/>
  <c r="N38" s="1"/>
  <c r="O38" s="1"/>
  <c r="Q38" i="29"/>
  <c r="Q72"/>
  <c r="Q56"/>
  <c r="Q28"/>
  <c r="Q109"/>
  <c r="Q87"/>
  <c r="Q29"/>
  <c r="R40" i="27"/>
  <c r="R41" s="1"/>
  <c r="R42" s="1"/>
  <c r="R43" s="1"/>
  <c r="R44" s="1"/>
  <c r="R45" s="1"/>
  <c r="R46" s="1"/>
  <c r="R47" s="1"/>
  <c r="R48" s="1"/>
  <c r="R49" s="1"/>
  <c r="R50" s="1"/>
  <c r="R51" s="1"/>
  <c r="R52" s="1"/>
  <c r="R53" s="1"/>
  <c r="R54" s="1"/>
  <c r="R55" s="1"/>
  <c r="R56" s="1"/>
  <c r="R57" s="1"/>
  <c r="R58" s="1"/>
  <c r="Q39"/>
  <c r="Q36" i="29"/>
  <c r="R63" i="37"/>
  <c r="F13" i="43" l="1"/>
  <c r="E13"/>
  <c r="Q81" i="27"/>
  <c r="D11" i="3"/>
  <c r="E22" i="16"/>
  <c r="R72" i="27"/>
  <c r="R73" s="1"/>
  <c r="R74" s="1"/>
  <c r="R75" s="1"/>
  <c r="R76" s="1"/>
  <c r="R77" s="1"/>
  <c r="R78" s="1"/>
  <c r="R79" s="1"/>
  <c r="S12" i="16"/>
  <c r="R12"/>
  <c r="T12"/>
  <c r="T23" i="27"/>
  <c r="T39"/>
  <c r="P38" i="26"/>
  <c r="P39" s="1"/>
  <c r="P40" s="1"/>
  <c r="P41" s="1"/>
  <c r="P42" s="1"/>
  <c r="P43" s="1"/>
  <c r="P44" s="1"/>
  <c r="P45" s="1"/>
  <c r="P46" s="1"/>
  <c r="P47" s="1"/>
  <c r="P48" s="1"/>
  <c r="P49" s="1"/>
  <c r="P50" s="1"/>
  <c r="P51" s="1"/>
  <c r="P52" s="1"/>
  <c r="P53" s="1"/>
  <c r="P54" s="1"/>
  <c r="P55" s="1"/>
  <c r="P56" s="1"/>
  <c r="P57" s="1"/>
  <c r="P58" s="1"/>
  <c r="P59" s="1"/>
  <c r="P60" s="1"/>
  <c r="P61" s="1"/>
  <c r="P62" s="1"/>
  <c r="P63" s="1"/>
  <c r="P64" s="1"/>
  <c r="P65" s="1"/>
  <c r="P66" s="1"/>
  <c r="P67" s="1"/>
  <c r="P68" s="1"/>
  <c r="P69" s="1"/>
  <c r="P70" s="1"/>
  <c r="P71" s="1"/>
  <c r="P72" s="1"/>
  <c r="P73" s="1"/>
  <c r="P74" s="1"/>
  <c r="P75" s="1"/>
  <c r="P76" s="1"/>
  <c r="P77" s="1"/>
  <c r="P78" s="1"/>
  <c r="P79" s="1"/>
  <c r="P80" s="1"/>
  <c r="P81" s="1"/>
  <c r="P82" s="1"/>
  <c r="P83" s="1"/>
  <c r="P84" s="1"/>
  <c r="U29" i="16"/>
  <c r="S29"/>
  <c r="R29"/>
  <c r="O23" l="1"/>
  <c r="N23"/>
  <c r="M23"/>
  <c r="K23"/>
  <c r="J23"/>
  <c r="I23"/>
  <c r="P23"/>
  <c r="H23"/>
  <c r="L23"/>
  <c r="G13" i="43"/>
  <c r="U23" i="16"/>
  <c r="R23"/>
  <c r="S23"/>
  <c r="T23"/>
  <c r="V29"/>
  <c r="R17"/>
  <c r="U17"/>
  <c r="T17"/>
  <c r="S17"/>
  <c r="N93" i="37" l="1"/>
  <c r="N120" i="27"/>
  <c r="V23" i="16"/>
  <c r="V17"/>
  <c r="M78" i="4" l="1"/>
  <c r="C13" i="3" l="1"/>
  <c r="N78" i="4"/>
  <c r="F14" i="43" l="1"/>
  <c r="E14"/>
  <c r="D13" i="3"/>
  <c r="E25" i="16"/>
  <c r="G14" i="43" l="1"/>
  <c r="N26" i="16"/>
  <c r="M26"/>
  <c r="P26"/>
  <c r="L26"/>
  <c r="J26"/>
  <c r="K26"/>
  <c r="I26"/>
  <c r="H26"/>
  <c r="O26"/>
  <c r="U26"/>
  <c r="S26"/>
  <c r="R26"/>
  <c r="T26"/>
  <c r="Q35"/>
  <c r="V26" l="1"/>
  <c r="G10" i="43" l="1"/>
  <c r="M45" i="4" l="1"/>
  <c r="N45"/>
  <c r="M51"/>
  <c r="N51"/>
  <c r="M44"/>
  <c r="N44"/>
  <c r="M50"/>
  <c r="N50"/>
  <c r="M60" l="1"/>
  <c r="C9" i="3" s="1"/>
  <c r="C27" s="1"/>
  <c r="F11" i="40" s="1"/>
  <c r="F16" s="1"/>
  <c r="N60" i="4"/>
  <c r="M93" l="1"/>
  <c r="E19" i="16"/>
  <c r="D9" i="3"/>
  <c r="D27" s="1"/>
  <c r="E11" i="40" s="1"/>
  <c r="F12" i="43"/>
  <c r="F17" s="1"/>
  <c r="E12"/>
  <c r="N93" i="4"/>
  <c r="G12" i="43" l="1"/>
  <c r="G17" s="1"/>
  <c r="E17"/>
  <c r="G11" i="40"/>
  <c r="G16" s="1"/>
  <c r="E16"/>
  <c r="L20" i="16"/>
  <c r="P20"/>
  <c r="P35" s="1"/>
  <c r="I20"/>
  <c r="H20"/>
  <c r="O20"/>
  <c r="N20"/>
  <c r="K20"/>
  <c r="J20"/>
  <c r="M20"/>
  <c r="T20"/>
  <c r="T35" s="1"/>
  <c r="U20"/>
  <c r="U35" s="1"/>
  <c r="R20"/>
  <c r="R35" s="1"/>
  <c r="S20"/>
  <c r="S35" s="1"/>
  <c r="E34"/>
  <c r="P34" l="1"/>
  <c r="R34"/>
  <c r="T34"/>
  <c r="U34"/>
  <c r="S34"/>
  <c r="V20"/>
  <c r="H35"/>
  <c r="E36"/>
  <c r="Q34"/>
  <c r="H37" l="1"/>
  <c r="I13" l="1"/>
  <c r="I37" l="1"/>
  <c r="J13" l="1"/>
  <c r="J37" l="1"/>
  <c r="J34"/>
  <c r="J36" l="1"/>
  <c r="K13"/>
  <c r="K34"/>
  <c r="K36" l="1"/>
  <c r="K37"/>
  <c r="L13"/>
  <c r="L34"/>
  <c r="L36" l="1"/>
  <c r="L37"/>
  <c r="M13"/>
  <c r="M37" l="1"/>
  <c r="M34"/>
  <c r="M36" l="1"/>
  <c r="N13"/>
  <c r="N35" s="1"/>
  <c r="N34" s="1"/>
  <c r="N36" l="1"/>
  <c r="N37"/>
  <c r="O13"/>
  <c r="V12"/>
  <c r="O34" l="1"/>
  <c r="O37"/>
  <c r="P37" s="1"/>
  <c r="Q37" s="1"/>
  <c r="R37" s="1"/>
  <c r="S37" s="1"/>
  <c r="T37" s="1"/>
  <c r="U37" s="1"/>
  <c r="V13"/>
  <c r="V35" s="1"/>
  <c r="V34" l="1"/>
  <c r="O36"/>
  <c r="P36" s="1"/>
  <c r="Q36" s="1"/>
  <c r="R36" s="1"/>
  <c r="S36" s="1"/>
  <c r="T36" s="1"/>
  <c r="U36" s="1"/>
</calcChain>
</file>

<file path=xl/sharedStrings.xml><?xml version="1.0" encoding="utf-8"?>
<sst xmlns="http://schemas.openxmlformats.org/spreadsheetml/2006/main" count="2947" uniqueCount="1052">
  <si>
    <t>CÓDIGO</t>
  </si>
  <si>
    <t>UNID.</t>
  </si>
  <si>
    <t>QUANT.</t>
  </si>
  <si>
    <t>m²</t>
  </si>
  <si>
    <t>m³</t>
  </si>
  <si>
    <t>PAVIMENTAÇÃO</t>
  </si>
  <si>
    <t>4.2</t>
  </si>
  <si>
    <t>m</t>
  </si>
  <si>
    <t>SINALIZAÇÃO</t>
  </si>
  <si>
    <t>DISCRIMINAÇÃO</t>
  </si>
  <si>
    <t>ÍTEM</t>
  </si>
  <si>
    <t>DESCRIÇÃO</t>
  </si>
  <si>
    <t>DMT</t>
  </si>
  <si>
    <t>PREÇOS UNITÁRIOS                         (R$)</t>
  </si>
  <si>
    <t>C/ BDI</t>
  </si>
  <si>
    <t>S/BDI</t>
  </si>
  <si>
    <t>PREÇOS TOTAIS     (R$)</t>
  </si>
  <si>
    <t>TOTAL SERVIÇOS PRELIMINARES</t>
  </si>
  <si>
    <t>TOTAL DAS OBRAS DE PAVIMENTAÇÃO</t>
  </si>
  <si>
    <t>3.1</t>
  </si>
  <si>
    <t>3.2</t>
  </si>
  <si>
    <t>3.3</t>
  </si>
  <si>
    <t>DRENAGEM E OBRAS DE ARTE CORRENTES</t>
  </si>
  <si>
    <t>TOTAL DE OBRAS DE ARTE CORRENTES</t>
  </si>
  <si>
    <t>TOTAL GERAL</t>
  </si>
  <si>
    <t>TOTAL DAS OBRAS DE SINALIZAÇÃO</t>
  </si>
  <si>
    <t>TOTAL DE OBRAS COMPLEMENTARES</t>
  </si>
  <si>
    <t>6.1</t>
  </si>
  <si>
    <t>6.2</t>
  </si>
  <si>
    <t>1.1.1</t>
  </si>
  <si>
    <t>4.3</t>
  </si>
  <si>
    <t>4.4</t>
  </si>
  <si>
    <t>PESSOAL TÉCNICO</t>
  </si>
  <si>
    <t>FUNÇÃO</t>
  </si>
  <si>
    <t>QUANTIDADE</t>
  </si>
  <si>
    <t>NÍVEL SUPERIOR</t>
  </si>
  <si>
    <t>Engenheiro Residente</t>
  </si>
  <si>
    <t>Engenheiro de Produção</t>
  </si>
  <si>
    <t>Engenheiro Mecânico</t>
  </si>
  <si>
    <t>NÍVEL TÉCNICO</t>
  </si>
  <si>
    <t>Encarregado Geral</t>
  </si>
  <si>
    <t>Encarregado de Pavimentação</t>
  </si>
  <si>
    <t>Encarregado de Obras-de-Arte Correntes e Drenagem</t>
  </si>
  <si>
    <t>Encarregado de Terraplenagem</t>
  </si>
  <si>
    <t>Topógrafo</t>
  </si>
  <si>
    <t>Auxiliar de Topografia</t>
  </si>
  <si>
    <t>Laboratorista</t>
  </si>
  <si>
    <t>Auxiliar Laboratorista</t>
  </si>
  <si>
    <t>Encarregado de Seção Técnica</t>
  </si>
  <si>
    <t>Técnico de Segurança do Trabalho</t>
  </si>
  <si>
    <t>Técnico de Meio Ambiente</t>
  </si>
  <si>
    <t>Chefe de Escritório</t>
  </si>
  <si>
    <t>Chefe de Almoxarifado</t>
  </si>
  <si>
    <t>Chefe de Transporte</t>
  </si>
  <si>
    <t>Chefe de Oficina</t>
  </si>
  <si>
    <t>Mecânico</t>
  </si>
  <si>
    <t>Auxiliar Mecânico</t>
  </si>
  <si>
    <t>Eletricista</t>
  </si>
  <si>
    <t>Motorista</t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</si>
  <si>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Repartidor de amostras 1/2"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</si>
  <si>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Balança com capacidade de 15kg sensível a 5g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</si>
  <si>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Balança com capacidade de 5kg sensível a 5g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</si>
  <si>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Balança com capacidade de 1kg sensível a 0,1g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</si>
  <si>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Balança com capacidade de 200g sensível a 1mg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</si>
  <si>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Almofariz e mão de gral recoberto de borracha (capacidade de 5kg)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</si>
  <si>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Tabuleiros de chapa de ferro galvanizado, seções 0,50x0,30x0,06m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</si>
  <si>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Estufa com graduação de temperatura até 200ºC com termômetro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</si>
  <si>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Jogo de Peneiras completa p/ granulometria (malha quadrada ABNT)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</si>
  <si>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Cápsulas de porcelana com capacidade de 500ml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</si>
  <si>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Aparelho de Casa Grande com cinzéis p/ solo arenoso e argilo-siltoso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</si>
  <si>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Espátula com lâmina flexível (8,0x2,0cm)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</si>
  <si>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Placa de vidro de superfície esmerilhada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</si>
  <si>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Cilindro de compactação para LP (Ø = 3,0mm e comp. = 10,0cm)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</si>
  <si>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Prensa para determinação do Índice de Suporte Califórnia completa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</si>
  <si>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Moldes cilíndricos metálicos completos para compactação e CBR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</si>
  <si>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Caixa de papel filtro circular com 15 cm de diâmetro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</si>
  <si>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Discos espaçadores (Ø = 15,08cm e altura de 6,35cm)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</si>
  <si>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Soquetes cilíndricos (4,536kg) c/ dispositivo de altura de queda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</si>
  <si>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Régua de aço biselada com cerca de 30 cm de comprimento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</si>
  <si>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Sobrecarga (semi-discos anelares) c/ 2,268kg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</si>
  <si>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Tripé porta-extensômetro c/ dispositivo de fixação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</si>
  <si>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Extensômetros com curso mínimo de 10mm (1/100mm)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</si>
  <si>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Extrator de amostra de moldes cilíndricos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</si>
  <si>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Conjunto frasco de areia completo (3,5L de capacidade, gargalo e funil)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</si>
  <si>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CX Talhadeira reta e côncava de aço (30 cm de comprimento)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</si>
  <si>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Martelo de 1,0kg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</si>
  <si>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Bandeja de alumínio com orifício central (seção 0,30x0,30x0,25m)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</si>
  <si>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Cápsulas para transporte de amostra sem perda de umidade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</si>
  <si>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Colher de metal, capacidade 50/60ml e cabo com cerca de 25 cm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</si>
  <si>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Aparelho de “speedy” completo c/ cápsulas de carbureto (6,5g)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</si>
  <si>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Moldes cilíndricos (Ø = 10cm e altura 12,7cm c/ gola completa)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</si>
  <si>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Soquetes cilíndricos (2,495kg) com dispositivo de altura de queda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</si>
  <si>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Conjunto de cilíndricos biselados completo</t>
    </r>
  </si>
  <si>
    <r>
      <t>·</t>
    </r>
    <r>
      <rPr>
        <b/>
        <sz val="7"/>
        <color theme="1"/>
        <rFont val="Times New Roman"/>
        <family val="1"/>
      </rPr>
      <t xml:space="preserve">    </t>
    </r>
    <r>
      <rPr>
        <b/>
        <sz val="10"/>
        <color theme="1"/>
        <rFont val="Times New Roman"/>
        <family val="1"/>
      </rPr>
      <t>Preparação da Amostra</t>
    </r>
  </si>
  <si>
    <r>
      <t>·</t>
    </r>
    <r>
      <rPr>
        <b/>
        <sz val="7"/>
        <color theme="1"/>
        <rFont val="Times New Roman"/>
        <family val="1"/>
      </rPr>
      <t xml:space="preserve">    </t>
    </r>
    <r>
      <rPr>
        <b/>
        <sz val="10"/>
        <color theme="1"/>
        <rFont val="Times New Roman"/>
        <family val="1"/>
      </rPr>
      <t>Ensaio de Caracterização (Granulometria e Limites de Atterberg)</t>
    </r>
  </si>
  <si>
    <r>
      <t>·</t>
    </r>
    <r>
      <rPr>
        <b/>
        <sz val="7"/>
        <color theme="1"/>
        <rFont val="Times New Roman"/>
        <family val="1"/>
      </rPr>
      <t xml:space="preserve">    </t>
    </r>
    <r>
      <rPr>
        <b/>
        <sz val="10"/>
        <color theme="1"/>
        <rFont val="Times New Roman"/>
        <family val="1"/>
      </rPr>
      <t>Ensaio de Compactação e ISC (CBR)</t>
    </r>
  </si>
  <si>
    <r>
      <t>·</t>
    </r>
    <r>
      <rPr>
        <b/>
        <sz val="7"/>
        <color theme="1"/>
        <rFont val="Times New Roman"/>
        <family val="1"/>
      </rPr>
      <t xml:space="preserve">    </t>
    </r>
    <r>
      <rPr>
        <b/>
        <sz val="10"/>
        <color theme="1"/>
        <rFont val="Times New Roman"/>
        <family val="1"/>
      </rPr>
      <t>Densidade “in situ” e Grau de Compactação</t>
    </r>
  </si>
  <si>
    <r>
      <t>·</t>
    </r>
    <r>
      <rPr>
        <b/>
        <sz val="7"/>
        <color theme="1"/>
        <rFont val="Times New Roman"/>
        <family val="1"/>
      </rPr>
      <t xml:space="preserve">    </t>
    </r>
    <r>
      <rPr>
        <b/>
        <sz val="10"/>
        <color theme="1"/>
        <rFont val="Times New Roman"/>
        <family val="1"/>
      </rPr>
      <t>Umidade “in situ”</t>
    </r>
  </si>
  <si>
    <r>
      <t>·</t>
    </r>
    <r>
      <rPr>
        <b/>
        <sz val="7"/>
        <color theme="1"/>
        <rFont val="Times New Roman"/>
        <family val="1"/>
      </rPr>
      <t xml:space="preserve">    </t>
    </r>
    <r>
      <rPr>
        <b/>
        <sz val="10"/>
        <color theme="1"/>
        <rFont val="Times New Roman"/>
        <family val="1"/>
      </rPr>
      <t>Compactação de Aterros (Hilf)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</si>
  <si>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Acessórios de Laboratório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</si>
  <si>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Estufa com termostato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</si>
  <si>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Termômetro graduado em 0,1ºC, de - 8ºC a + 32ºC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</si>
  <si>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Termômetro graduado em 0,1ºC, de 25ºC a 50ºC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</si>
  <si>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Termômetro graduado em 0,2C, de 0ºC a 200ºC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</si>
  <si>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Luva de Amianto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</si>
  <si>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Pinça para retirar cápsulas de estufa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</si>
  <si>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Controle Tecnológico das Misturas Asfálticas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</si>
  <si>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Densidade Aparente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</si>
  <si>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Conjunto completo p/ ensaio de densidade aparente de mistura betuminosa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</si>
  <si>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Extrator de betume tipo Rotarex elétrico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</si>
  <si>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Balança cap. 2kg sensível a 20g, com jogo de pesos ou similar eletrônica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</si>
  <si>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Picômetro com rolha de vidro esmerilhada (500ml)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</si>
  <si>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Papel filtro para Rotarex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</si>
  <si>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Tetracloreto de carbono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</si>
  <si>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Aparelho destilador de tetracloreto de carbono 400ml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</si>
  <si>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Granulometria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</si>
  <si>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Conjunto de peneiras completo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</si>
  <si>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Coleta de amostras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</si>
  <si>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Bandejas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</si>
  <si>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Taxas de Ligante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</si>
  <si>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Estação Total Modelo TC 307, ou similar; leitura de 1 segundo, precisão angular de 7 segundos, linear de 2 mm + 2ppm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</si>
  <si>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Memória interna capaz de armazenar 800 pontos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</si>
  <si>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Colimação eletrônica do ângulo horizontal e vertical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</si>
  <si>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Todos os acessórios necessários ao bom funcionamento da mesma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</si>
  <si>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Prisma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</si>
  <si>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Mini-prisma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</si>
  <si>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Rádios comunicadores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</si>
  <si>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Bastões extensíveis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</si>
  <si>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Tripé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</si>
  <si>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Nível automático com acessórios e precisões de 3mm/km (modelo NA-2)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</si>
  <si>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Trena de “fiber-glass”, 30m e trena de aço, 20m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</si>
  <si>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Mira falante com nível de bolha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</si>
  <si>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Balisa de aço com nível de bolha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</si>
  <si>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Guarda-Sol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</si>
  <si>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Conjunto de acessórios diversos (facão, machado, marrete, foice, etc.)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</si>
  <si>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Calculadora científica programável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</si>
  <si>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Caixa “pronto-socorro”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</si>
  <si>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Microcomputador Core i7  (16 GB-RAM – HD 1 TB)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</si>
  <si>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Impressora HP Laserjet  (A-4)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</si>
  <si>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Impressora HP Deskjet  (A-3)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</si>
  <si>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Softwares (Windows 10, Microsoft Office 2016 plus, etc)</t>
    </r>
  </si>
  <si>
    <t>Descrição</t>
  </si>
  <si>
    <t>Área ( m² )</t>
  </si>
  <si>
    <t>Escritório central</t>
  </si>
  <si>
    <t>Ambulatório</t>
  </si>
  <si>
    <t>Copa/Cozinha</t>
  </si>
  <si>
    <t>Sanitários</t>
  </si>
  <si>
    <t>Laboratório de Concreto</t>
  </si>
  <si>
    <t>Vestiários</t>
  </si>
  <si>
    <t>Almoxarifado</t>
  </si>
  <si>
    <t>Refeitório</t>
  </si>
  <si>
    <t>Guarita</t>
  </si>
  <si>
    <t>Central de abastecimento e lubrificação</t>
  </si>
  <si>
    <t>Oficina</t>
  </si>
  <si>
    <t>Central de armação</t>
  </si>
  <si>
    <t>Central de carpintaria</t>
  </si>
  <si>
    <t>Central de agregados</t>
  </si>
  <si>
    <t>ITEM</t>
  </si>
  <si>
    <t>FINANC.</t>
  </si>
  <si>
    <t>SOMATORIO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</si>
  <si>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SOMATORIO ACUMULADO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</si>
  <si>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CRONOGRAMA FÍSICO FINANCEIRO</t>
  </si>
  <si>
    <t>FISICO</t>
  </si>
  <si>
    <t>6.3</t>
  </si>
  <si>
    <t>TAXA (%)</t>
  </si>
  <si>
    <t>6.4</t>
  </si>
  <si>
    <t>(%) BDI (N_Deson.)</t>
  </si>
  <si>
    <t>TOTAL...................................................................................................</t>
  </si>
  <si>
    <t>FONTE</t>
  </si>
  <si>
    <t>SINAPI</t>
  </si>
  <si>
    <t>m³xkm</t>
  </si>
  <si>
    <t>REGULARIZACAO E COMPACTACAO DE SUBLEITO ATE 20 CM DE ESPESSURA</t>
  </si>
  <si>
    <t xml:space="preserve">EXECUÇÃO DE IMPRIMAÇÃO COM ASFALTO DILUÍDO CM-30 (Inclusive fornecimento ligante, Transporte) </t>
  </si>
  <si>
    <t xml:space="preserve">EXECUÇÃO DE PINTURA DE LIGACAO COM EMULSAO RR-2C (Inclusive fornecimento ligante, Transporte) </t>
  </si>
  <si>
    <t>CONSTRUÇÃO DE PAVIMENTO COM APLICAÇÃO DE CONCRETO BETUMINOSO USINADO A QUENTE (CBUQ), CAMADA DE ROLAMENTO, COM ESPESSURA DE 4,0 CM - EXCLUSIVE TRANSPORTE</t>
  </si>
  <si>
    <t>TRANSPORTE COM CAMINHÃO BASCULANTE DE 18 M3, EM VIA URBANA PAVIMENTADA, DMT ATÉ 30 KM</t>
  </si>
  <si>
    <t>TRANSPORTE (CBUQ) COM CAMINHÃO BASCULANTE DE 10 M3, EM VIA URBANA PAVIMENTADA, DMT ATÉ 30 KM</t>
  </si>
  <si>
    <t>19.11.01</t>
  </si>
  <si>
    <t>SUDECAP</t>
  </si>
  <si>
    <t>19.11.02</t>
  </si>
  <si>
    <t>19.13.02</t>
  </si>
  <si>
    <t>19.14.02</t>
  </si>
  <si>
    <t>SERVIÇOS PRELIMINARES - INSTALAÇAO DA OBRA</t>
  </si>
  <si>
    <t>01.01.09</t>
  </si>
  <si>
    <t>ESCRITORIO DE FISCALIZAÇAO TIPO II</t>
  </si>
  <si>
    <t>01.01.12</t>
  </si>
  <si>
    <t>ESCRITORIO DA EMPREITEIRA TIPO II</t>
  </si>
  <si>
    <t>UN</t>
  </si>
  <si>
    <t>01.02.08</t>
  </si>
  <si>
    <t>VESTIARIO TIPO III</t>
  </si>
  <si>
    <t>01.02.14</t>
  </si>
  <si>
    <t>DEPOSITO E FERRAMENTARIA TIPO III</t>
  </si>
  <si>
    <t>01.02.15</t>
  </si>
  <si>
    <t>DEPOSITO DE MATERIAIS ENSACADOS</t>
  </si>
  <si>
    <t>01.02.22</t>
  </si>
  <si>
    <t>INSTALAÇAO SANITARIA TIPO III</t>
  </si>
  <si>
    <t>01.02.26</t>
  </si>
  <si>
    <t>REFEITORIO TIPO II</t>
  </si>
  <si>
    <t>01.02.11</t>
  </si>
  <si>
    <t>AREA COBERTA EM TELHA ONDULADA DE FIBROCIMENTO 4MM</t>
  </si>
  <si>
    <t>M2</t>
  </si>
  <si>
    <t>01.03.02</t>
  </si>
  <si>
    <t>PLACA DE OBRA EM LONA IMPRESSAO DIGITAL PADRÃO SUDECAP</t>
  </si>
  <si>
    <t>01.04.05</t>
  </si>
  <si>
    <t>INFORME PUBLIC.LONA IMP.DIGITAL APLICADO EM TAPUME</t>
  </si>
  <si>
    <t>M</t>
  </si>
  <si>
    <t>01.04.06</t>
  </si>
  <si>
    <t>DE TELA GALVANIZADA #2" FIO 14 C/FIXAÇAO ENTERRADA</t>
  </si>
  <si>
    <t>01.04.02</t>
  </si>
  <si>
    <t>COMPENSADO 10MM FIXAÇAO ENTERRADA SEM INFORME</t>
  </si>
  <si>
    <t>01.06.01</t>
  </si>
  <si>
    <t>PADRAO CEMIG  - TRIFASICO ATE 30 KVA</t>
  </si>
  <si>
    <t>01.06.05</t>
  </si>
  <si>
    <t>PADRAO COPASA - KIT CAVALTE METAL E REGISTRO 3/4"</t>
  </si>
  <si>
    <t>01.08.01</t>
  </si>
  <si>
    <t>TUBO PVC      D= 100 MM</t>
  </si>
  <si>
    <t>01.08.20</t>
  </si>
  <si>
    <t>TUBO PVC AGUA SOLDA E CONEXOES D=20MM (1/2")</t>
  </si>
  <si>
    <t>01.08.21</t>
  </si>
  <si>
    <t>TUBO PVC AGUA SOLDA E CONEXOES D=25MM (3/4")</t>
  </si>
  <si>
    <t>DEMOLIÇOES E REMOÇOES</t>
  </si>
  <si>
    <t>02.11.04</t>
  </si>
  <si>
    <t>PASSEIO OU LAJE DE CONCRETO C/EQUIPAMENTO ELETRICO</t>
  </si>
  <si>
    <t>02.11.07</t>
  </si>
  <si>
    <t>DE REVESTIMENTO ASFALTICO COM EQUIP. PNEUMATICO</t>
  </si>
  <si>
    <t>02.12.01</t>
  </si>
  <si>
    <t>CORTE MECAN. C/ SERRA CIRCULAR EM CONCRETO/ASFALTO</t>
  </si>
  <si>
    <t>02.13.04</t>
  </si>
  <si>
    <t>ARMADO - COM EQUIPAMENTO ELETRICO</t>
  </si>
  <si>
    <t>M3</t>
  </si>
  <si>
    <t>02.27.02</t>
  </si>
  <si>
    <t>MECANICA</t>
  </si>
  <si>
    <t>02.28.04</t>
  </si>
  <si>
    <t>DMT  &gt; 5 KM</t>
  </si>
  <si>
    <t>M3KM</t>
  </si>
  <si>
    <t>02.31.02</t>
  </si>
  <si>
    <t>SUPRESSAO ARVORE MEDIO PORTE INCLUS. CORTE LINHA</t>
  </si>
  <si>
    <t>TRABALHOS EM TERRA</t>
  </si>
  <si>
    <t>DESMATAMENTO, DESTOCAMENTO E LIMPEZA DO TERRENO</t>
  </si>
  <si>
    <t>03.01.03</t>
  </si>
  <si>
    <t>DESMATAMENTO,DESTOCAMENTO E LIMPEZA,EXCL.TRANSPORT</t>
  </si>
  <si>
    <t>03.05.01</t>
  </si>
  <si>
    <t>EM MATERIAL DE 1ª CATEGORIA</t>
  </si>
  <si>
    <t>03.13.04</t>
  </si>
  <si>
    <t>COM PLACA VIBRATORIA</t>
  </si>
  <si>
    <t>03.18.01</t>
  </si>
  <si>
    <t>H &lt;= 1.5 M</t>
  </si>
  <si>
    <t>03.18.02</t>
  </si>
  <si>
    <t>1.5 M &lt; H &lt;= 3.0 M</t>
  </si>
  <si>
    <t>03.22.02</t>
  </si>
  <si>
    <t>COMPACTADO COM EQUIP. PLACA VIBRATORIA OU EQUIVALENTE</t>
  </si>
  <si>
    <t>03.23.03</t>
  </si>
  <si>
    <t>COM ROLO VIBRATORIO</t>
  </si>
  <si>
    <t>03.15.01</t>
  </si>
  <si>
    <t>TOTAL TRABALHOS EM TERRA</t>
  </si>
  <si>
    <t>TOTAL DEMOLIÇOES E REMOÇOES</t>
  </si>
  <si>
    <t>03.17.01</t>
  </si>
  <si>
    <t>H &lt;= 1,5 M</t>
  </si>
  <si>
    <t>ENROCAMENTO COM PEDRA DE MAO</t>
  </si>
  <si>
    <t>05.01.02</t>
  </si>
  <si>
    <t>ARRUMADA</t>
  </si>
  <si>
    <t>05.02.02</t>
  </si>
  <si>
    <t>D= 0,20 M</t>
  </si>
  <si>
    <t>05.03.01</t>
  </si>
  <si>
    <t>TRAÇO 1:3:6,FORNEC. E LANÇAMENTO SOBRE ENROCAMENTO</t>
  </si>
  <si>
    <t>05.04.01</t>
  </si>
  <si>
    <t>FORMA DE COMPENSADO RESINADO</t>
  </si>
  <si>
    <t>05.05.01</t>
  </si>
  <si>
    <t>AÇO CA-50 OU CA-60</t>
  </si>
  <si>
    <t>05.06.01</t>
  </si>
  <si>
    <t>JUNTA ELASTICA 0-22, FUNGENBAND OU EQUIVALENTE</t>
  </si>
  <si>
    <t>KG</t>
  </si>
  <si>
    <t>05.07.45</t>
  </si>
  <si>
    <t>FCK &gt;= 25,0 MPA, USINADO</t>
  </si>
  <si>
    <t>05.09.02</t>
  </si>
  <si>
    <t>BRITA</t>
  </si>
  <si>
    <t>05.11.01</t>
  </si>
  <si>
    <t>MANTA GEOTEXTIL - 180 G/M2 - RES.TRACAO &gt;=  9 KN/M</t>
  </si>
  <si>
    <t>05.13.01</t>
  </si>
  <si>
    <t>DRENO DE ALIVIO</t>
  </si>
  <si>
    <t>TOTAL GALERIA CELULAR E/OU CONTENÇOES</t>
  </si>
  <si>
    <t>19.04.01</t>
  </si>
  <si>
    <t>DN=  400 MM</t>
  </si>
  <si>
    <t>19.04.03</t>
  </si>
  <si>
    <t>DN=  600 MM</t>
  </si>
  <si>
    <t>19.04.05</t>
  </si>
  <si>
    <t>DN=  800 MM</t>
  </si>
  <si>
    <t>19.04.07</t>
  </si>
  <si>
    <t>19.07.01</t>
  </si>
  <si>
    <t>TRAÇO 1:3:6, INCLUSIVE LANÇAMENTO</t>
  </si>
  <si>
    <t>19.08.01</t>
  </si>
  <si>
    <t>EM TABUA, INCLUSIVE DESFORMA</t>
  </si>
  <si>
    <t>19.10.03</t>
  </si>
  <si>
    <t>D=  600 MM</t>
  </si>
  <si>
    <t>D=  800 MM</t>
  </si>
  <si>
    <t>19.10.07</t>
  </si>
  <si>
    <t>D= 1000 MM</t>
  </si>
  <si>
    <t>SIMPLES</t>
  </si>
  <si>
    <t>DUPLA</t>
  </si>
  <si>
    <t>19.12.01</t>
  </si>
  <si>
    <t>TIPO B (CONCRETO) - PADRAO SUDECAP</t>
  </si>
  <si>
    <t>19.15.03</t>
  </si>
  <si>
    <t>19.18.03</t>
  </si>
  <si>
    <t>19.18.05</t>
  </si>
  <si>
    <t>19.21.02</t>
  </si>
  <si>
    <t>TIPO B-ANEL CONCRETO CA-1, C/ DEGRAUS EM AÇO CA 25</t>
  </si>
  <si>
    <t>19.22.02</t>
  </si>
  <si>
    <t>FERRO FUNDIDO NODULAR</t>
  </si>
  <si>
    <t>19.30.05</t>
  </si>
  <si>
    <t>TIPO B - (50X10)CM - DES-R01</t>
  </si>
  <si>
    <t>19.31.08</t>
  </si>
  <si>
    <t>TIPO 3-30X20CM CONCRETO 20MPA C/ TAMPA DE CONCRETO</t>
  </si>
  <si>
    <t>19.32.01</t>
  </si>
  <si>
    <t>TIPO A - MADEIRA ROLIÇA D= 6 A 10 CM</t>
  </si>
  <si>
    <t>URBANIZAÇAO E OBRAS COMPLEMENTARES</t>
  </si>
  <si>
    <t>21.03.04</t>
  </si>
  <si>
    <t>MEIO FIO CONCRETO FCK&gt;=18MPA TIPO B (12X18,0X45)CM</t>
  </si>
  <si>
    <t>21.04.01</t>
  </si>
  <si>
    <t>PREMOLDADO DE CONCRETO</t>
  </si>
  <si>
    <t>21.05.01</t>
  </si>
  <si>
    <t>DE CONCRETO 15 MPA E=6CM JUNTA SECA 3M MANUAL</t>
  </si>
  <si>
    <t>21.07.01</t>
  </si>
  <si>
    <t>SOLO EM AREA DE PASSEIO</t>
  </si>
  <si>
    <t>21.30.07</t>
  </si>
  <si>
    <t>GRAMA ESMERALDA - WILD ZOYSIA</t>
  </si>
  <si>
    <t>PREPARO DE COVAS, EXCLUSIVE O FORNECIMENTO DA MUDA</t>
  </si>
  <si>
    <t>21.31.07</t>
  </si>
  <si>
    <t>DE ARBUSTOS ORNAMENTAIS EM GERAL</t>
  </si>
  <si>
    <t>21.32.01</t>
  </si>
  <si>
    <t>TERRA VEGETAL</t>
  </si>
  <si>
    <t>21.32.02</t>
  </si>
  <si>
    <t>ADUBO ORGANICO</t>
  </si>
  <si>
    <t>21.33.02</t>
  </si>
  <si>
    <t>ARVORE - IPE ROSA - TABEBUIA AVELLANEDAE</t>
  </si>
  <si>
    <t>21.33.70</t>
  </si>
  <si>
    <t>PALMEIRA - LICURI</t>
  </si>
  <si>
    <t>21.34.01</t>
  </si>
  <si>
    <t>CERCA DE PROTEÇAO P/ ARVORES CONF.PROJETO PPA-257</t>
  </si>
  <si>
    <t>21.34.05</t>
  </si>
  <si>
    <t>TUTORAMENTO E AMARRIO PARA ARVORES</t>
  </si>
  <si>
    <t>03.13.01</t>
  </si>
  <si>
    <t>DMT  &lt;= 1 KM</t>
  </si>
  <si>
    <t>DN= 1000 MM (Bueiro Duplo)</t>
  </si>
  <si>
    <t>8.1.1</t>
  </si>
  <si>
    <t>8.6</t>
  </si>
  <si>
    <t>8.7</t>
  </si>
  <si>
    <t>8.2.1</t>
  </si>
  <si>
    <t>8.3.1</t>
  </si>
  <si>
    <t>8.4.1</t>
  </si>
  <si>
    <t>8.6.1</t>
  </si>
  <si>
    <t>8.7.1</t>
  </si>
  <si>
    <t>8.8.1</t>
  </si>
  <si>
    <t>8.9.1</t>
  </si>
  <si>
    <t>8.9.2</t>
  </si>
  <si>
    <t>8.10.1</t>
  </si>
  <si>
    <t>8.10.2</t>
  </si>
  <si>
    <t>8.8.2</t>
  </si>
  <si>
    <t>GRAMACAO EM PLACA, INCLUSIVE PLANTIO</t>
  </si>
  <si>
    <t>21.33.01</t>
  </si>
  <si>
    <t>ARVORE - SIBIPIRUNA - CAESALPINIA PELTOPOHOROIDES</t>
  </si>
  <si>
    <t>21.33.03</t>
  </si>
  <si>
    <t>ARVORE- PAU-FERRO - CAESALPINIA FERREA LEIOSTACHYA</t>
  </si>
  <si>
    <t>8.9.3</t>
  </si>
  <si>
    <t>8.9.4</t>
  </si>
  <si>
    <t>DEER-MG</t>
  </si>
  <si>
    <t>INDENIZAÇÃO DE JAZIDA</t>
  </si>
  <si>
    <t>SI</t>
  </si>
  <si>
    <t>13.38.27</t>
  </si>
  <si>
    <t>GRADIL NYLOFOR H=1.03 M INCLUSIVE POSTE OU EQUIVALENTE</t>
  </si>
  <si>
    <t>COMP.</t>
  </si>
  <si>
    <t>PLACA DE AÇO CARBONO COM PELÍCULA REFLETIVA ALTA INTENSIDADE PRISMÁTICA TIPO III DA ABNT</t>
  </si>
  <si>
    <t>SINALIZACAO HORIZONTAL COM TINTA RETRORREFLETIVA A BASE DE RESINA ACRILICA COM MICROESFERAS DE VIDRO</t>
  </si>
  <si>
    <t>SINALIZACAO HORIZONTAL, SETAS, SIMBOLOS E DIZERES COM TINTA RETRORREFLETIVA A BASE DE RESINA ACRILICA COM MICROESFERAS DE VIDRO</t>
  </si>
  <si>
    <t>S / C</t>
  </si>
  <si>
    <t>CURVA ABC DE SERVIÇOS</t>
  </si>
  <si>
    <t>Unid</t>
  </si>
  <si>
    <t>Qtde</t>
  </si>
  <si>
    <t>% Acum.</t>
  </si>
  <si>
    <t>1.1.2</t>
  </si>
  <si>
    <t>1.2.1</t>
  </si>
  <si>
    <t>1.3.1</t>
  </si>
  <si>
    <t>1.2.2</t>
  </si>
  <si>
    <t>1.2.3</t>
  </si>
  <si>
    <t>1.2.4</t>
  </si>
  <si>
    <t>1.2.5</t>
  </si>
  <si>
    <t>1.2.6</t>
  </si>
  <si>
    <t>1.4.2</t>
  </si>
  <si>
    <t>1.4.1</t>
  </si>
  <si>
    <t>1.6.1</t>
  </si>
  <si>
    <t>1.4.3</t>
  </si>
  <si>
    <t>1.5.1</t>
  </si>
  <si>
    <t>1.5.2</t>
  </si>
  <si>
    <t>1.6.2</t>
  </si>
  <si>
    <t>1.6.3</t>
  </si>
  <si>
    <t>01.</t>
  </si>
  <si>
    <t>02.</t>
  </si>
  <si>
    <t>2.1.1</t>
  </si>
  <si>
    <t>2.1.2</t>
  </si>
  <si>
    <t>2.2.1</t>
  </si>
  <si>
    <t>2.3.1</t>
  </si>
  <si>
    <t>2.4.1</t>
  </si>
  <si>
    <t>2.5.1</t>
  </si>
  <si>
    <t>2.6.1</t>
  </si>
  <si>
    <t>3.1.1</t>
  </si>
  <si>
    <t>3.2.1</t>
  </si>
  <si>
    <t>3.3.1</t>
  </si>
  <si>
    <t>3.4.1</t>
  </si>
  <si>
    <t>3.3.2</t>
  </si>
  <si>
    <t>3.5.1</t>
  </si>
  <si>
    <t>3.6.1</t>
  </si>
  <si>
    <t>3.6.2</t>
  </si>
  <si>
    <t>3.7.1</t>
  </si>
  <si>
    <t>3.8.1</t>
  </si>
  <si>
    <t>3.9.1</t>
  </si>
  <si>
    <t>4.1</t>
  </si>
  <si>
    <t>4.1.1</t>
  </si>
  <si>
    <t>4.2.1</t>
  </si>
  <si>
    <t>4.3.1</t>
  </si>
  <si>
    <t>4.4.1</t>
  </si>
  <si>
    <t>4.5</t>
  </si>
  <si>
    <t>4.5.1</t>
  </si>
  <si>
    <t>4.6</t>
  </si>
  <si>
    <t>4.6.1</t>
  </si>
  <si>
    <t>4.7</t>
  </si>
  <si>
    <t>4.7.1</t>
  </si>
  <si>
    <t>4.8</t>
  </si>
  <si>
    <t>4.8.1</t>
  </si>
  <si>
    <t>4.9</t>
  </si>
  <si>
    <t>4.9.1</t>
  </si>
  <si>
    <t>4.10</t>
  </si>
  <si>
    <t>4.10.1</t>
  </si>
  <si>
    <t>5.1</t>
  </si>
  <si>
    <t>5.1.1</t>
  </si>
  <si>
    <t>5.1.2</t>
  </si>
  <si>
    <t>5.1.3</t>
  </si>
  <si>
    <t>5.1.4</t>
  </si>
  <si>
    <t>5.2</t>
  </si>
  <si>
    <t>5.2.1</t>
  </si>
  <si>
    <t>5.3</t>
  </si>
  <si>
    <t>5.3.1</t>
  </si>
  <si>
    <t>5.4</t>
  </si>
  <si>
    <t>5.4.1</t>
  </si>
  <si>
    <t>5.4.2</t>
  </si>
  <si>
    <t>5.5</t>
  </si>
  <si>
    <t>5.5.1</t>
  </si>
  <si>
    <t>5.5.2</t>
  </si>
  <si>
    <t>5.6</t>
  </si>
  <si>
    <t>5.6.1</t>
  </si>
  <si>
    <t>5.7</t>
  </si>
  <si>
    <t>5.7.1</t>
  </si>
  <si>
    <t>5.8</t>
  </si>
  <si>
    <t>5.8.1</t>
  </si>
  <si>
    <t>5.9</t>
  </si>
  <si>
    <t>5.9.1</t>
  </si>
  <si>
    <t>5.10.1</t>
  </si>
  <si>
    <t>5.10.2</t>
  </si>
  <si>
    <t>5.11.1</t>
  </si>
  <si>
    <t>5.12.1</t>
  </si>
  <si>
    <t>5.13.1</t>
  </si>
  <si>
    <t>5.14.1</t>
  </si>
  <si>
    <t>5.15.1</t>
  </si>
  <si>
    <t>6.5</t>
  </si>
  <si>
    <t>6.6</t>
  </si>
  <si>
    <t>6.7</t>
  </si>
  <si>
    <t>6.8</t>
  </si>
  <si>
    <t>7.1</t>
  </si>
  <si>
    <t>7.2</t>
  </si>
  <si>
    <t>7.3</t>
  </si>
  <si>
    <t>8.11.1</t>
  </si>
  <si>
    <t>03.</t>
  </si>
  <si>
    <t>04.</t>
  </si>
  <si>
    <t>05.</t>
  </si>
  <si>
    <t>06.</t>
  </si>
  <si>
    <t>07.</t>
  </si>
  <si>
    <t>08.</t>
  </si>
  <si>
    <t>Preço Unit.             C/ BDI</t>
  </si>
  <si>
    <t>Preço Unit.      S/BDI</t>
  </si>
  <si>
    <t>Preço Total      S/BDI</t>
  </si>
  <si>
    <t>Preço Total           C/ BDI</t>
  </si>
  <si>
    <t>Percentual     (%)</t>
  </si>
  <si>
    <t>05.12.01</t>
  </si>
  <si>
    <t>DRENO BARBACAN - D= 50 MM</t>
  </si>
  <si>
    <t>05.20.01</t>
  </si>
  <si>
    <t>TIPO CAIXA MALHA 8X10,FIO 2,7MM, REVESTIDO EM PVC</t>
  </si>
  <si>
    <t>TIPO COLCHAO MALHA 6X8, FIO 2MM GALV.REVEST. PVC</t>
  </si>
  <si>
    <t>4.11</t>
  </si>
  <si>
    <t>4.12</t>
  </si>
  <si>
    <t>4.12.1</t>
  </si>
  <si>
    <t>4.12.2</t>
  </si>
  <si>
    <t>05.20.02</t>
  </si>
  <si>
    <t>4.13.1</t>
  </si>
  <si>
    <t>ARGAMASSA TRAÇO 1:3, ESPESSURA MEDIA = 3,0 CM</t>
  </si>
  <si>
    <t>09.03.03</t>
  </si>
  <si>
    <t>EXECUÇÃO E COMPACTAÇÃO DE BASE E OU SUB BASE COM SOLO MELHORADO COM CIMENTO (TEOR DE 4%) - EXCLUSIVE ESCAVAÇÃO, CARGA E TRANSPORTE E SOLO</t>
  </si>
  <si>
    <t>8.9.5</t>
  </si>
  <si>
    <t>21.33.05</t>
  </si>
  <si>
    <t>ARVORE - JACARANDA MIMOSO - JACARANDA CUSPIDIFOLIA</t>
  </si>
  <si>
    <t>GALERIA CELULAR E/OU CONTENÇOES (MODULO DE CANAL)</t>
  </si>
  <si>
    <t>7.4</t>
  </si>
  <si>
    <t>FORNECIMENTO E COLOCAÇÃO DE TACHA REFLETIVA MONODIRECIONAL</t>
  </si>
  <si>
    <t>unid</t>
  </si>
  <si>
    <t>7.5</t>
  </si>
  <si>
    <t>17.50.11</t>
  </si>
  <si>
    <t>7.2.1</t>
  </si>
  <si>
    <t>PINTURA DE PISO DE CICLOVIA C/LATEX ACRILICA INCL.PINT.DE LIGACAO EMULSIONADA</t>
  </si>
  <si>
    <t>4.11.1</t>
  </si>
  <si>
    <t>P. UNIT.     S/BDI</t>
  </si>
  <si>
    <t>P. UNIT.                     C/ BDI</t>
  </si>
  <si>
    <t>SETOP</t>
  </si>
  <si>
    <t>IIO-ESC-020</t>
  </si>
  <si>
    <t>BARRACÃO DE OBRA PARA ESCRITÓRIO DA EMPREITEIRA TIPO-II, ÁREA INTERNA 21,78M2, EM CHAPA DE COMPENSADO RESINADO, INCLUSIVE MOBILIÁRIO (OBRA DE GRANDE PORTE, EFETIVO ACIMA 60 HOMENS) - PADRÃO DEER-MG</t>
  </si>
  <si>
    <t>IIO-TAP-030</t>
  </si>
  <si>
    <t>TAPUME DE TELA GALVANIZAADA # 2, FIO 14 COM FIXAÇÃO ENTERRADA</t>
  </si>
  <si>
    <t>DEM-PIS-055</t>
  </si>
  <si>
    <t>DEMOLIÇÃO DE PASSEIO OU LAJE DE CONCRETO COM EQUIPAMENTO, INCLUSIVE AFASTAMENTO</t>
  </si>
  <si>
    <t>DEM-PIS-070</t>
  </si>
  <si>
    <t>DEMOLIÇÃO DE REVESTIMENTO ASFÁLTICO COM EQUIPAMENTO PNEUMÁTICO, INCLUSIVE AFASTAMENTO</t>
  </si>
  <si>
    <t>DEM-CON-020</t>
  </si>
  <si>
    <t>DEMOLIÇÃO DE CONCRETO ARMADO - COM EQUIPAMENTO ELÉTRICO, INCLUSIVE AFASTAMENTO</t>
  </si>
  <si>
    <t>TRA-CAR-010</t>
  </si>
  <si>
    <t>CARGA DE MATERIAL DE QUALQUER NATUREZA SOBRE CAMINHÃO - MECÂNICA</t>
  </si>
  <si>
    <t>TRA-CAM-020</t>
  </si>
  <si>
    <t>TRANSPORTE DE MATERIAL DE QUALQUER NATUREZA EM CAMINHÃO DMT &gt; 5 KM (DENTRO DO PERÍMETRO URBANO)</t>
  </si>
  <si>
    <t>ENR-PED-010</t>
  </si>
  <si>
    <t>ENROCAMENTO COM PEDRA DE MÃO ARRUMADA, INCLUSIVE FORNECIMENTO</t>
  </si>
  <si>
    <t>ARM-AÇO-020</t>
  </si>
  <si>
    <t>CORTE, DOBRA E MONTAGEM DE AÇO CA-50/60</t>
  </si>
  <si>
    <t>URB-DRE-005</t>
  </si>
  <si>
    <t>FORNECIMENTO E LANÇAMENTO DE BRITA EM DRENO E PÁTIO</t>
  </si>
  <si>
    <t>IMP-CAM-005</t>
  </si>
  <si>
    <t>CAMADA DE REGULARIZAÇÃO COM ARGAMASSA, TRAÇO 1:3 (CIMENTO E AREIA), ESP. 30MM, APLICAÇÃO MANUAL, PREPARO MECÂNICO</t>
  </si>
  <si>
    <t>DRE-TUB-065</t>
  </si>
  <si>
    <t>FORNECIMENTO, ASSENTAMENTO E REJUNTAMENTO DE TUBO DE CONCRETO ARMADO PA1 D = 400 MM</t>
  </si>
  <si>
    <t>DRE-TUB-075</t>
  </si>
  <si>
    <t>FORNECIMENTO, ASSENTAMENTO E REJUNTAMENTO DE TUBO DE CONCRETO ARMADO PA1 D = 600 MM</t>
  </si>
  <si>
    <t>DRE-TUB-080</t>
  </si>
  <si>
    <t>FORNECIMENTO, ASSENTAMENTO E REJUNTAMENTO DE TUBO DE CONCRETO ARMADO PA1 D = 800 MM</t>
  </si>
  <si>
    <t>DRE-TUB-085</t>
  </si>
  <si>
    <t>FORNECIMENTO, ASSENTAMENTO E REJUNTAMENTO DE TUBO DE CONCRETO ARMADO PA1 D = 1000 MM</t>
  </si>
  <si>
    <t>DRE-CON-005</t>
  </si>
  <si>
    <t>CONCRETO PARA BERÇO DE REDE TUBULAR TRAÇO 1:3:6, INCLUSIVE LANÇAMENTO</t>
  </si>
  <si>
    <t>DRE-FOR-005</t>
  </si>
  <si>
    <t>FORMA PARA BERÇO EM TABUA, INCLUSIVE DESFORMA</t>
  </si>
  <si>
    <t>DRE-CHA-010</t>
  </si>
  <si>
    <t>CHAMINÉ DE POÇO DE VISITA TIPO "B", EM ANEL DE CONCRETO CA-1 COM DEGRAUS DE AÇO CA-50</t>
  </si>
  <si>
    <t>DRE-POÇ-010</t>
  </si>
  <si>
    <t>POÇO DE VISITA PARA REDE TUBULAR TIPO A DN 600, EXCLUSIVE ESCAVAÇÃO, REATERRO E BOTA FORA</t>
  </si>
  <si>
    <t>DRE-POÇ-025</t>
  </si>
  <si>
    <t>POÇO DE VISITA PARA REDE TUBULAR TIPO A DN 800, EXCLUSIVE ESCAVAÇÃO, REATERRO E BOTA FORA</t>
  </si>
  <si>
    <t>DRE-TAM-005</t>
  </si>
  <si>
    <t>TAMPÃO DE FERRO FUNDIDO PARA POÇO DE VISITA</t>
  </si>
  <si>
    <t>REMOÇÃO DE MEIO-FIO PRÉ-MOLDADO DE CONCRETO INCLUSIVE CARGA</t>
  </si>
  <si>
    <t>DEM-MFC-005</t>
  </si>
  <si>
    <t>URB-MFC-010</t>
  </si>
  <si>
    <t>MEIO-FIO DE CONCRETO PRÉ-MOLDADO TIPO B - (12 X 18 X 45) CM, INCLUSIVE ESCAVAÇÃO E REATERRO</t>
  </si>
  <si>
    <t>URB-PAS-015</t>
  </si>
  <si>
    <t>LANÇAMENTO E ESPALHAMENTO DE SOLO OU MATERIAL DE DEMOLIÇÃO EM ÁREA DE PASSEIO EXCLUSIVE APILOAMENTO</t>
  </si>
  <si>
    <t>PAI-COV-010</t>
  </si>
  <si>
    <t>PLANTIO E PREPARO DE COVAS DE ARBUSTOS ORNAMENTAIS EM GERAL, EXCETO FORNECIMENTO DAS MUDAS</t>
  </si>
  <si>
    <t>PAI-MUD-005</t>
  </si>
  <si>
    <t>FORNECIMENTO DE ÁRVORE - SIBIPURUNA</t>
  </si>
  <si>
    <t>PAI-MUD-010</t>
  </si>
  <si>
    <t>FORNECIMENTO DE ÁRVORE - IPÊ ROSA</t>
  </si>
  <si>
    <t>PAI-MUD-015</t>
  </si>
  <si>
    <t>FORNECIMENTO DE ÁRVORE - PAU FERRO</t>
  </si>
  <si>
    <t>PAI-MUD-025</t>
  </si>
  <si>
    <t>FORNECIMENTO DE ÁRVORE - JACARANDÁ MIMOSO</t>
  </si>
  <si>
    <t>PAI-MUD-055</t>
  </si>
  <si>
    <t>FORNECIMENTO DE PALMEIRA - LICURI</t>
  </si>
  <si>
    <t>PLANILHA ORÇAMENTÁRIA DE CUSTOS</t>
  </si>
  <si>
    <t>FOLHA Nº:</t>
  </si>
  <si>
    <t>DATA:</t>
  </si>
  <si>
    <t>OBRA:</t>
  </si>
  <si>
    <t>LOCAL:</t>
  </si>
  <si>
    <t>PRAZO DE EXECUÇÃO:</t>
  </si>
  <si>
    <t>FORMA DE EXECUÇÃO:</t>
  </si>
  <si>
    <t>(    ) DIRETA</t>
  </si>
  <si>
    <t>(     ) INDIRETA</t>
  </si>
  <si>
    <t>LDI</t>
  </si>
  <si>
    <t>PREFEITURA: Patrocínio / MG</t>
  </si>
  <si>
    <t>REGIÃO/MÊS DE REFERÊNCIA: Triângulo e Alto Paranaíba / Agosto 2019</t>
  </si>
  <si>
    <t>MÊS</t>
  </si>
  <si>
    <t>IIO-CON-025</t>
  </si>
  <si>
    <t>CONTAINER (6,0X2,3X2,5M) COM ISOLAMENTO TÉRMICO -
VESTIÁRIO BOX COM SETE (7) CHUVEIROS, DOIS (2) LAVATÓRIOS
COMPLETOS E UM (1) MICTÓRIO COMPLETO</t>
  </si>
  <si>
    <t xml:space="preserve">IIO-CON-045 </t>
  </si>
  <si>
    <t>CONTAINER (6,0X2,3X2,5M) COM ISOLAMENTO TÉRMICO -
DEPÓSITO E FERRAMENTARIA COM LAVATÓRIO</t>
  </si>
  <si>
    <t xml:space="preserve">IIO-CON-040 </t>
  </si>
  <si>
    <t>CONTAINER (6,0X2,3X2,5M) COM ISOLAMENTO TÉRMICO -
REFEITÓRIO COMPLETO</t>
  </si>
  <si>
    <t>IIO-CON-035</t>
  </si>
  <si>
    <t>CONTAINER (6,0X2,3X2,5M) COM ISOLAMENTO TÉRMICO -
VESTIÁRIO COM BANCO E ARMÁRIO</t>
  </si>
  <si>
    <t>HID-TUB-005</t>
  </si>
  <si>
    <t>OBR-PON-010</t>
  </si>
  <si>
    <t>RO-43310</t>
  </si>
  <si>
    <t>OBR-VIA-100</t>
  </si>
  <si>
    <t>OBR-VIA-105</t>
  </si>
  <si>
    <t>DRE-ALA-010</t>
  </si>
  <si>
    <t xml:space="preserve">ALA DE REDE TUBULAR DN 600, EXCLUSIVE BOTA FORA </t>
  </si>
  <si>
    <t xml:space="preserve">DRE-ALA-030 </t>
  </si>
  <si>
    <t>ALA DE REDE TUBULAR DN 1000, EXCLUSIVE BOTA FORA</t>
  </si>
  <si>
    <t>DRE-BOC-015</t>
  </si>
  <si>
    <t>RO-43247</t>
  </si>
  <si>
    <t>OBR-VIA-005</t>
  </si>
  <si>
    <t>DESMATAMENTO, DESTOCAMENTO E LIMPEZA DE ÁRVORES, ARBUSTOS E VEGETAÇÃO RASTEIRA. (EXECUÇÃO NA ESPESSURA DE ATÉ 30CM, INCLUINDO REMANEJAMENTO PARA FORA DA LINHA DE OFFSETS E ACERTO DO MATERIAL)</t>
  </si>
  <si>
    <t xml:space="preserve">TER-ESC-035 </t>
  </si>
  <si>
    <t>ESCAVAÇÃO MANUAL DE VALAS H &lt;= 1,50 M</t>
  </si>
  <si>
    <t>TER-ESC-055</t>
  </si>
  <si>
    <t>ESCAVAÇÃO MECÂNICA DE VALAS COM DESCARGA LATERAL H &lt;=
1,50 M</t>
  </si>
  <si>
    <t>TER-ESC-060</t>
  </si>
  <si>
    <t>ESCAVAÇÃO MECÂNICA DE VALAS COM DESCARGA LATERAL 1,50
M &lt; H &lt;= 3,00 M</t>
  </si>
  <si>
    <t>TER-REA-010</t>
  </si>
  <si>
    <t>REATERRO COMPACTADO DE VALA COM EQUIPAMENTO PLACA
VIBRATÓRIA</t>
  </si>
  <si>
    <t xml:space="preserve">TER-REG-010 </t>
  </si>
  <si>
    <t>REGULARIZAÇÃO E COMPACTAÇÃO DE TERRENO COM PLACA
VIBRATÓRIA</t>
  </si>
  <si>
    <t>IIO-PLA-010</t>
  </si>
  <si>
    <t>FORNECIMENTO E COLOCAÇÃO DE PLACA DE OBRA EM CHAPA GALVANIZADA (6,00 X 3,00 M) - EM CHAPA GALVANIZADA 0,26 AFIXADAS COM REBITES 540 E PARAFUSOS 3/8, EM ESTRUTURA METÁLICA VIGA U 2" ENRIJECIDA COM METALON 20 X 20, SUPORTE EM EUCALIPTO AUTOCLAVADO PINTADAS</t>
  </si>
  <si>
    <t>IIO-TAP-005</t>
  </si>
  <si>
    <t>TAPUME EM CHAPA COMPENSADO DE 12 MM E PONTALETES H =
2,20 M</t>
  </si>
  <si>
    <t>ED-7623</t>
  </si>
  <si>
    <t>OBR-VIA-265</t>
  </si>
  <si>
    <t>SETAS, SIMBOLOS E DIZERES DE RESINA ACRÍLICA 0,6MM DE
ESPESSURA (EXECUÇÃO, INCLUINDO PRÉ-MARCAÇÃO,
FORNECIMENTO E TRANSPORTE DE TODOS OS MATERIAIS)</t>
  </si>
  <si>
    <t>RO-42983</t>
  </si>
  <si>
    <t>PLACA DE AÇO CARBONO COM PELÍCULA REFLETIVA ALTA
INTENSIDADE PRISMÁTICA TIPO III DA ABNT - ESCUDO (EXECUÇÃO, INCLUINDO FORNECIMENTO E TRANSPORTE DE TODOS OS MATERIAIS, INCLUSIVE POSTES DE SUSTENTAÇÃO)</t>
  </si>
  <si>
    <t>COB-TEL-060</t>
  </si>
  <si>
    <t>COBERTURA EM TELHA ONDULADA TRADICIONAL DE FIBRA VEGETAL COM BETUME ESP. = 3 MM - INCLINAÇÃO DE 10º A 15º (FIXAÇÃO EM ESTRUTURA METÁLICA)</t>
  </si>
  <si>
    <t xml:space="preserve">ELE-PAD-020 </t>
  </si>
  <si>
    <t>PADRÃO CEMIG AÉREO TIPO D4, 27,1 &lt;= DEMANDA &lt;= 38 KVA,
TRIFÁSICO</t>
  </si>
  <si>
    <t xml:space="preserve">HID-HID-025 </t>
  </si>
  <si>
    <t xml:space="preserve">HIDRÔMETRO COM CAVALETE E REGISTRO D = 3/4" COPASA </t>
  </si>
  <si>
    <t xml:space="preserve">DRE-TUB-110 </t>
  </si>
  <si>
    <t>FORNECIMENTO E ASSENTAMENTO DE TUBO PVC FLEXÍVEL
CORRUGADO, PERFURADO, DN 100 MM (4"), PARA DRENAGEM</t>
  </si>
  <si>
    <t>ORNECIMENTO E ASSENTAMENTO DE TUBO PVC RÍGIDO
SOLDÁVEL, ÁGUA FRIA, DN 20 MM (1/2"), INCLUSIVE CONEXÕES</t>
  </si>
  <si>
    <t>HID-TUB-010</t>
  </si>
  <si>
    <t>FORNECIMENTO E ASSENTAMENTO DE TUBO PVC RÍGIDO
SOLDÁVEL, ÁGUA FRIA, DN 25 MM (3/4") , INCLUSIVE CONEXÕES</t>
  </si>
  <si>
    <t xml:space="preserve">DRE-TUB-100 </t>
  </si>
  <si>
    <t>TUBO DE CONCRETO PARA DRENO SIMPLES OU POROSO, Ø 150 MM</t>
  </si>
  <si>
    <t>FORMAS SUSPENSAS DE COMPENSADO RESINADO (EXECUÇÃO, INCLUINDO DESFORMA, FORNECIMENTO E TRANSPORTE DE TODOS OS MATERIAIS)</t>
  </si>
  <si>
    <t>EST-CON-085</t>
  </si>
  <si>
    <t>FORNECIMENTO DE CONCRETO ESTRUTURAL, USINADO, COM FCK 25 MPA, INCLUSIVE LANÇAMENTO, ADENSAMENTO E ACABAMENTO</t>
  </si>
  <si>
    <t>MANTA GEOTÊXTIL NÃO TECIDA, A/150, OP/15 OU SIMILAR, RESISTÊNCIA À TRAÇÃO DE 10 KN/M2 (EXECUÇÃO, INCLUINDO FORNECIMENTO, TRANSPORTE E COLOCAÇÃO)</t>
  </si>
  <si>
    <t>RO-40984</t>
  </si>
  <si>
    <t>TERMINAL DE DRENO DE ALIVIO, TIPO DR.DA-01 (EXECUÇÃO, INCLUINDO ESCAVAÇÃO, FORNECIMENTO E TRANSPORTE DE TODOS OS MATERIAIS)</t>
  </si>
  <si>
    <t>MURO DE ARRIMO EM GABIÃO CAIXA, TELA REVESTIDA COM PVC (EXECUÇÃO, INCLUINDO FORNECIMENTO DE TODOS OS MATERIAIS)</t>
  </si>
  <si>
    <t>BOCA DE LOBO DUPLA (TIPO B - CONCRETO), QUADRO, GRELHA E CANTONEIRA, INCLUSIVE ESCAVAÇÃO, REATERRO E BOTA-FORA</t>
  </si>
  <si>
    <t>RO-40649</t>
  </si>
  <si>
    <t>SARJETA DE CONCRETO EM CORTE TIPO DR.SCC-X/Y. LARGURA = 60 CM TIPO 50/10 (EXECUÇÃO, INCLUINDO ESCAVAÇÃO, FORNECIMENTO E TRANSPORTE DE TODOS OS MATERIAIS)</t>
  </si>
  <si>
    <t xml:space="preserve">ED-14725 </t>
  </si>
  <si>
    <t>CANALETA PARA DRENAGEM, EM CONCRETO COM FCK 15MPA,
MOLDADA IN LOCO, SEÇÃO 30X20CM, FORMA EM CONTRA
BARRANCO, COM GRELHA EM BARRA REDONDA DN 12,5MM (1/2")
E REQUADRO EM BARRA REDONDA DN 20MM (3/4") COM UMA (1)
DEMÃO DE FUNDO ANTICORROSIVO E DUAS (2) DEMÃOS DE
PINTURA ESMALTE, INCLUSIVE ESCAVAÇÃO, REATERRO COM
TRANSPORTE E RETIRADA DO MATERIAL ESCAVADO (EM CAÇAMBA)</t>
  </si>
  <si>
    <t xml:space="preserve">ESCORAMENTO DESCONTÍNUO DE VALAS (EXECUÇÃO, INCLUINDO
FORNECIMENTO E TRANSPORTE DE TODOS OS MATERIAIS) </t>
  </si>
  <si>
    <t>OBR-VIA-125</t>
  </si>
  <si>
    <t>REGULARIZAÇÃO DO SUB-LEITO (PROCTOR NORMAL)</t>
  </si>
  <si>
    <t xml:space="preserve">OBR-VIA-160 </t>
  </si>
  <si>
    <t xml:space="preserve">IMPRIMAÇÃO (EXECUÇÃO E FORNECIMENTO DO MATERIAL
BETUMINOSO, EXCLUSIVE TRANSPORTE DO MATERIAL BETUMINOSO) </t>
  </si>
  <si>
    <t xml:space="preserve">OBR-VIA-165 </t>
  </si>
  <si>
    <t>PINTURA DE LIGAÇÃO (EXECUÇÃO E FORNECIMENTO DO MATERIAL BETUMINOSO, EXCLUSIVE TRANSPORTE DO MATERIAL BETUMINOSO)</t>
  </si>
  <si>
    <t>EXECUÇÃO E APLICAÇÃO DE CONCRETO BETUMINOSO USINADO A QUENTE (CBUQ), MASSA COMERCIAL, INCLUINDO FORNECIMENTO E TRANSPORTE DOS AGREGADOS E MATERIAL BETUMINOSO, EXCLUSIVE TRANSPORTE DA MASSA ASFÁLTICA ATÉ A PISTA</t>
  </si>
  <si>
    <t>OBR-VIA-220</t>
  </si>
  <si>
    <t>OBR-VIA-235</t>
  </si>
  <si>
    <t>TACHA REFLETIVA TIPO SHTRP, COM CATADIÓPTRICO EM APENAS UMA FACE (EXECUÇÃO, INCLUINDO FORNECIMENTO, COLOCAÇÃO E TRANSPORTE DE TODOS OS MATERIAIS)</t>
  </si>
  <si>
    <t xml:space="preserve">URB-PAS-005 </t>
  </si>
  <si>
    <t>PASSEIOS DE CONCRETO E = 8 CM, FCK = 15 MPA PADRÃO
PREFEITURA</t>
  </si>
  <si>
    <t>ETAPAS/DESCRIÇÃO</t>
  </si>
  <si>
    <t>FÍSICO/ FINANCEIRO</t>
  </si>
  <si>
    <t>TOTAL DE ETAPAS</t>
  </si>
  <si>
    <t>MÊS 10</t>
  </si>
  <si>
    <t>MÊS 11</t>
  </si>
  <si>
    <t>MÊS 12</t>
  </si>
  <si>
    <t>MÊS 13</t>
  </si>
  <si>
    <t>TRABALHOS EM TERRA DA AVENIDA AMANDO DE QUEIROS</t>
  </si>
  <si>
    <t>OBR-VIA-320</t>
  </si>
  <si>
    <t>TRANSPORTE DE MATERIAL DE JAZIDA PARA CONSERVAÇÃO DISTÂNCIA MÉDIA DE TRANSPORTE DE 10,10 A 15,00 KM</t>
  </si>
  <si>
    <t>RO-40241</t>
  </si>
  <si>
    <t>COMPACTAÇÃO DE BOTA-FORA A 80% PROCTOR NORMAL</t>
  </si>
  <si>
    <t>RO-40252</t>
  </si>
  <si>
    <t>COMPACTAÇÃO DE ATERRO A 100% DO PROCTOR INTERMEDIÁRIO</t>
  </si>
  <si>
    <t>TRABALHOS EM TERRA CANAL RANGEL</t>
  </si>
  <si>
    <t>RO-40251</t>
  </si>
  <si>
    <t>COMPACTAÇÃO DE ATERRO A 100% PROCTOR NORMAL</t>
  </si>
  <si>
    <t>3.2.2</t>
  </si>
  <si>
    <t>3.2.3</t>
  </si>
  <si>
    <t>3.2.4</t>
  </si>
  <si>
    <t>3.2.5</t>
  </si>
  <si>
    <t>3.3.3</t>
  </si>
  <si>
    <t>3.3.4</t>
  </si>
  <si>
    <t>3.3.5</t>
  </si>
  <si>
    <t>3.3.6</t>
  </si>
  <si>
    <t>3.3.7</t>
  </si>
  <si>
    <t>DRE-BOC-010</t>
  </si>
  <si>
    <t>BOCA DE LOBO SIMPLES (TIPO B - CONCRETO), QUADRO, GRELHA E CANTONEIRA, INCLUSIVE ESCAVAÇÃO, REATERRO E BOTA-FORA</t>
  </si>
  <si>
    <t>CAIXA DE CAPTAÇÃO E DRENAGEM TIPO A (120 X 120 X 150 CM), D = 500 MM A 1500MM, INCLUSIVE ESCAVAÇÃO, REATERRO E BOTA FORA</t>
  </si>
  <si>
    <t>DRE-CXS-007</t>
  </si>
  <si>
    <t>BASE, COM  MISTURA NA PISTA,  DE  BICA CORRIDA MELHORADA COM 2% DE CIMENTO, COMPACTADA NA ENERGIA DO PROCTOR MODIFICADO (EXECUÇÃO, INCLUINDO FORNECIMENTO E TRANSPORTE DO CIMENTO, FORNECIMENTO DA BICA CORRIDA, ESPALHAMENTO, UMIDECIMENTO, HOMOGENEIZAÇÃO E COMPACTAÇÃO DA MISTURA; EXCLUI O TRANSPORTE DA BICA CORRIDA)</t>
  </si>
  <si>
    <t>RO-44461</t>
  </si>
  <si>
    <t>SUB-BASE DE SOLO, COM  MISTURA NA PISTA, COMPACTADA NA ENERGIA DE PROCTOR  INTERMODIFICADO  (EXECUÇÃO, INCLUINDO ESCAVAÇÃO, CARGA E DESCARGA DO MATERIAL DE JAZIDA, ESPALHAMENTO, UMIDECIMENTO, HOMOGENIZAÇÃO E COMPACTAÇÃO DA MISTURA; EXCLUI AQUISIÇÃO ETRANSPORTE DO MATERIAL)</t>
  </si>
  <si>
    <t>TRANSPORTEDEMATERIALDEJAZIDAPARACONSERVAÇÃO.DISTÂNCIA MÉDIA DE TRANSPORTE &gt; 50,10 KM</t>
  </si>
  <si>
    <t>OBR-VIA-340</t>
  </si>
  <si>
    <t>RO-14031</t>
  </si>
  <si>
    <t>TRANSPORTE DE CONCRETO BETUMINOSO USINADO A QUENTE DISTÂNCIA MÉDIA DE    TRANSPORTE &lt;= 10,0 KM (VOLUME COMPACTADO)</t>
  </si>
  <si>
    <t>OBR-VIA-250</t>
  </si>
  <si>
    <t>LINHAS DE RESINA ACRILICA 0,6MM DE ESPESSURA E LARGURA = 0,20M (EXECUÇÃO, INCLUSIVE PRÉ-MARCAÇÃO, FORNECIMENTO E TRANSPORTE DE TODOS OS MATERIAIS)</t>
  </si>
  <si>
    <t>TACHA REFLETIVA TIPO  SHTRP,  COM  CATADIÓPTRICO  NAS  DUAS FACES (EXECUÇÃO, INCLUINDO FORNECIMENTO, COLOCAÇÃO E TRANSPORTE DE TODOS OS MATERIAIS)</t>
  </si>
  <si>
    <t>REVESTIMENTO VEGETAL COM GRAMAS EM PLACAS (EXECUÇÃO, INCLUINDO FORNECIMENTO, UMIDECIMENTO, CORTE E CARGA DA GRAMA, ADUBAÇÃO E PLANTIO)</t>
  </si>
  <si>
    <t>RO-41402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</si>
  <si>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</si>
  <si>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</si>
  <si>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</si>
  <si>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</si>
  <si>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</si>
  <si>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</si>
  <si>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</si>
  <si>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</si>
  <si>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</si>
  <si>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</si>
  <si>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1.1.13</t>
  </si>
  <si>
    <t>1.1.14</t>
  </si>
  <si>
    <t>2.1.3</t>
  </si>
  <si>
    <t>2.1.4</t>
  </si>
  <si>
    <t>2.1.5</t>
  </si>
  <si>
    <t>GABIÃO   TIPO   COLCHÃO   RENO   ESPESSURA   =   0,30   M,   TELA REVESTIDA COM  PVC (EXECUÇÃO, INCLUINDO FORNECIMENTO DE TODOS OS MATERIAIS)</t>
  </si>
  <si>
    <t>CERCA DE MOURÃO H = 2,80 M - MOURÃO PRÉ-FABRICADO DE CONCRETO PONTA VIRADA A CADA 2,50 M, 3 FIOS DE ARAME FARPADO E TELA GALVANIZADA # 2" FIO 12, INCLUSIVE FUNDAÇÃO</t>
  </si>
  <si>
    <t>ED-48386</t>
  </si>
  <si>
    <t>8.9.6</t>
  </si>
  <si>
    <t>ESCAVAÇÃO, CARGA, DESCARGA, ESPALHAMENTO E TRANSPORTE DE MATERIAL DE 1ª CATEGORIA, COM CAMINHÃO. DISTÂNCIA MÉDIA DE TRANSPORTE  DE 3.001 A 4.000 M</t>
  </si>
  <si>
    <t>ESCAVAÇÃO, CARGA, DESCARGA, ESPALHAMENTO E TRANSPORTE DE MATERIAL DE 1ª CATEGORIA, COM CAMINHÃO. DISTÂNCIA MÉDIA DE TRANSPORTE  DE 201 A 400 M</t>
  </si>
  <si>
    <t>RO-40149</t>
  </si>
  <si>
    <t>ESCAVAÇÃO, CARGA, DESCARGA, ESPALHAMENTO E TRANSPORTE DE MATERIAL DE 1ª CATEGORIA, COM CAMINHÃO. DISTÂNCIA MÉDIA DE TRANSPORTE  DE 601 A 800 M</t>
  </si>
  <si>
    <t>RO-40151</t>
  </si>
  <si>
    <t>RO-40160</t>
  </si>
  <si>
    <t>4.13.2</t>
  </si>
  <si>
    <t>BUEIRO TRIPLO CELULAR DE CONCRETO PADRÃO DER/MG. PARA ALTURA DE ATERRO DE 0 A 5,00 M. BTCC (3,00 X 2,50)M - CORPO (EXECUÇÃO, INCLUINDO FORNECIMENTO E TRANSPORTE DE TODOS OS MATERIAIS, EXCLUSIVE ESCAVAÇÃO E COMPACTAÇÃO)</t>
  </si>
  <si>
    <t>RO-40485</t>
  </si>
  <si>
    <t>RO-40496</t>
  </si>
  <si>
    <t>UEIRO TRIPLO CELULAR DE CONCRETO PADRÃO DER/MG. PARA ALTURA DE ATERRO DE 0 A 5,00 M. BTCC (3,00 X 2,50)M - BOCA (EXECUÇÃO, INCLUINDO FORNECIMENTO E TRANSPORTE DE TODOS OS MATERIAIS, EXCLUSIVE ESCAVAÇÃO E COMPACTAÇÃO)</t>
  </si>
  <si>
    <t>7.6</t>
  </si>
  <si>
    <t>TACHÃO REFLETIVO TIPO SHTRG, COM CATADIÓPTRICO NAS DUAS FACES (EXECUÇÃO, INCLUINDO FORNECIMENTO, COLOCAÇÃO E TRANSPORTE DE TODOS OS MATERIAIS)</t>
  </si>
  <si>
    <t>7.7</t>
  </si>
  <si>
    <t>TRANSPORTE DA GRAMA</t>
  </si>
  <si>
    <t>M2*KM</t>
  </si>
  <si>
    <t>TRANSPORTE DE MATERIAL DE QUALQUER NATUREZA - CM-30. DISTÂNCIA MÉDIA DE TRANSPORTE &gt;= 50,10 KM - DMT=383KM</t>
  </si>
  <si>
    <t>TXKM</t>
  </si>
  <si>
    <t>TRANSPORTE DE MATERIAL DE QUALQUER NATUREZA - RR-2C. DISTÂNCIA MÉDIA DE TRANSPORTE &gt;= 50,10 KM - DMT=383KM</t>
  </si>
  <si>
    <t>LIGAÇÃO PROVISÓRIA DE LUZ E FORÇA-PADRÃO PROVISÓRIO 30KVA</t>
  </si>
  <si>
    <t>LIGAÇÃO PREDIAL DE ÁGUA 1/2" CAVALETE SIMPLES - COPASA</t>
  </si>
  <si>
    <t>PLACA   DE   AÇO   CARBONO   COM   PELÍCULA   REFLETIVA   ALTA
INTENSIDADE  PRISMÁTICA  TIPO  III  DA  ABNT  -  PLACA  CIRCULAR (EXECUÇÃO, INCLUINDO FORNECIMENTO E TRANSPORTE DE TODOS OS MATERIAIS, INCLUSIVE POSTES DE SUSTENTAÇÃO)</t>
  </si>
  <si>
    <t>PLACA   DE   AÇO   CARBONO   COM   PELÍCULA   REFLETIVA   ALTA
INTENSIDADE PRISMÁTICA TIPO III DA ABNT - PLACA OCTOGONAL (EXECUÇÃO, INCLUINDO FORNECIMENTO E TRANSPORTE DE TODOS OS MATERIAIS, INCLUSIVE POSTES DE SUSTENTAÇÃO)</t>
  </si>
  <si>
    <t>PLACA   DE   AÇO   CARBONO   COM   PELÍCULA   REFLETIVA   ALTA
INTENSIDADE  PRISMÁTICA TIPO  III  DA ABNT  -  PLACA QUADRADA (EXECUÇÃO, INCLUINDO FORNECIMENTO E TRANSPORTE DE TODOS OS MATERIAIS, INCLUSIVE POSTES DE SUSTENTAÇÃO)</t>
  </si>
  <si>
    <t>PLACA   DE   AÇO   CARBONO   COM   PELÍCULA   REFLETIVA   ALTA
INTENSIDADE PRISMÁTICA TIPO III DA ABNT - PLACA RETANGULAR (EXECUÇÃO, INCLUINDO FORNECIMENTO E TRANSPORTE DE TODOS OS MATERIAIS, INCLUSIVE POSTES DE SUSTENTAÇÃO)</t>
  </si>
  <si>
    <t>7.8</t>
  </si>
  <si>
    <t>7.9</t>
  </si>
  <si>
    <t>7.10</t>
  </si>
  <si>
    <t>7.11</t>
  </si>
  <si>
    <t>RAMPA PARA ACESSO DE DEFICIENTE, EM CONCRETO SIMPLES FCK
= 25 MPA, DESEMPENADA, COM PINTURA INDICATIVA, 02 DEMÃOS</t>
  </si>
  <si>
    <t>LINHAS DE RESINA ACRILICA DE  0,6MM  DE ESPESSURA E LARGURA = 0,10M        (EXECUÇÃO,        INCLUINDO        PRÉ-MARCAÇÃO, FORNECIMENTO E TRANSPORTE DE TODOS OS MATERIAIS)</t>
  </si>
  <si>
    <t>LINEAR DA CURVA ABC DE SERVIÇOS</t>
  </si>
  <si>
    <t>-</t>
  </si>
  <si>
    <t>CORTE DE ÁRVORE NATIVA COM MOTO-SERRA  0,15M =&lt; Ø &lt; 0,30M - ATÉ 1.000 UNIDADES</t>
  </si>
  <si>
    <t>U</t>
  </si>
  <si>
    <t>ESCAVAÇÃO, CARGA, DESCARGA, ESPALHAMENTO E TRANSPORTE DE MATERIAL DE 1ª CATEGORIA, COM CAMINHÃO. DISTÂNCIA MÉDIA DE TRANSPORTE  &lt;= 200 M</t>
  </si>
  <si>
    <t>ESCAVAÇÃO, CARGA, DESCARGA, ESPALHAMENTO E TRANSPORTE DE MATERIAL DE 1ª CATEGORIA, COM CAMINHÃO. DISTÂNCIA MÉDIA DE TRANSPORTE  DE 401 A 600 M</t>
  </si>
  <si>
    <t>ESCAVAÇÃO, CARGA, DESCARGA, ESPALHAMENTO E TRANSPORTE DE MATERIAL DE 1ª CATEGORIA, COM CAMINHÃO. DISTÂNCIA MÉDIA DE TRANSPORTE  DE 801 A 1.000 M</t>
  </si>
  <si>
    <t>KM</t>
  </si>
  <si>
    <t>ALA DE REDE TUBULAR DN 800, EXCLUSIVE BOTA FORA</t>
  </si>
  <si>
    <t>SARJETA DE CONCRETO EM ATERRO, TIPO DR.SCA-X/Y. LARGURA = 60 CM TIPO 30/15 (EXECUÇÃO, INCLUINDO ESCAVAÇÃO,FORNECIMENTO, TRANSPORTE E PLANTIO DA GRAMA)</t>
  </si>
  <si>
    <t>MEIO-FIO DE CONCRETO, TIPO DR.MF-01 (EXECUÇÃO, INCLUINDO ESCAVAÇÃO, FORNECIMENTO E TRANSPORTE DE TODOS OS MATERIAIS)</t>
  </si>
  <si>
    <t>VALETA DE PROTEÇÃO DE CORTE, TIPO DR.VP-01., TIPO 75/50 (EXECUÇÃO, INCLUINDO ESCAVAÇÃO)</t>
  </si>
  <si>
    <t>VALETA DE PROTEÇÃO DE CORTE, TIPO DR.VP-03., TIPO 75/50 (EXECUÇÃO, INCLUINDO ESCAVAÇÃO,FORNECIMENTO E TRANSPORTE DE TODOS OS MATERIAIS)</t>
  </si>
  <si>
    <t>SAÍDA D'ÁGUA DE CONCRETO EM ATERRO,  TIPO DR.SDA-01 (EXECUÇÃO, INCLUINDO ESCAVAÇÃO, FORNECIMENTO E TRANSPORTE DE TODOS OS MATERIAIS)</t>
  </si>
  <si>
    <t>SAÍDA D'ÁGUA DE CONCRETO EM ATERRO,  TIPO DR.SDA-02 (EXECUÇÃO, INCLUINDO ESCAVAÇÃO, FORNECIMENTO E TRANSPORTE DE TODOS OS MATERIAIS)</t>
  </si>
  <si>
    <t>SAÍDA D'ÁGUA DE CONCRETO EM CORTE,  TIPO DR.SDC-01 (EXECUÇÃO, INCLUINDO ESCAVAÇÃO, FORNECIMENTO E TRANSPORTE DE TODOS OS MATERIAIS)</t>
  </si>
  <si>
    <t>DRENO PROFUNDO COM BRITA, COM SELO, COM 1,50X0,40 M ENVOLVIDO EM MANTA GEOTÊXTIL NÃO TECIDA, COM TUBO DE POLIETILENO DE ALTA DENSIDADE PERFURADO, DE 100MM TIPO DR.DPS-02 (EXECUÇÃO  INCLUINDO  ESCAVAÇÃO, FORNECIMENTO DE TODOS OS MATERIAIS, EXCETO TRANSPORTE DOS AGREGADOS)</t>
  </si>
  <si>
    <t>TERMINAL DE DRENO PROFUNDO, TIPO DR.TDP (EXECUÇÃO,  INCLUINDO  ESCAVAÇÃO, FORNECIMENTO E TRANSPORTE DE TODOS OS MATERIAIS)</t>
  </si>
  <si>
    <t>DISSIPADOR DE ENERGIA "Tipo Soleira de Dispersão"- TIPO DR-DES 01  (EXECUÇÃO, INCLUINDO ESCAVAÇÃO, FORNECIMENTO E TRANSPORTE DE TODOS OS MATERIAIS)</t>
  </si>
  <si>
    <t>4.13</t>
  </si>
  <si>
    <t>4.14</t>
  </si>
  <si>
    <t>4.15</t>
  </si>
  <si>
    <t>4.16</t>
  </si>
  <si>
    <t>4.17</t>
  </si>
  <si>
    <t>4.18</t>
  </si>
  <si>
    <t>4.19</t>
  </si>
  <si>
    <t>BASE DE SOLO SEM MISTURA, COMPACTADA NA ENERGIA DO PROCTOR MODIFICADO (EXECUÇÃO, INCLUINDO ESCAVAÇÃO, CARGA, DESCARGA, ESPALHAMENTO, UMIDECIMENTO E COMPACTAÇÃO DO MATERIAL; EXCLUI AQUISIÇÃO E TRANSPORTE DO MATERIAL)</t>
  </si>
  <si>
    <t>TRANSPORTE DE MATERIAL DE JAZIDA PARA CONSERVAÇÃO. DISTÂNCIA MÉDIA DE TRANSPORTE DE 25,10 A 30,00 KM</t>
  </si>
  <si>
    <t>M3XKM</t>
  </si>
  <si>
    <t>TRANSPORTE DE CONCRETO BETUMINOSO USINADO A QUENTE. DISTÂNCIA MÉDIA DE TRANSPORTE &gt; 50,00 KM (VOLUME COMPACTADO)</t>
  </si>
  <si>
    <t>PASSEIO DE CONCRETO (FCK &gt;= 11 MPA - ESPESSURA DE 6 CM) (EXECUÇÃO, INCLUINDO FORNECIMENTO E TRANSPORTE DE TODOS OS MATERIAIS)</t>
  </si>
  <si>
    <t>CERCA DE ARAME FARPADO, TIPO OC.CA-01 (COM 4 FIOS E MOURÃO DE MADEIRA COM ESPAÇAMENTO DE 2,5 METROS) ((EXECUÇÃO, INCLUINDO ESCAVAÇÃO , FORNECIMENTO, ASSENTAMENTO E TRANSPORTE DE TODOS OS MATERIAIS)</t>
  </si>
  <si>
    <t>RECONFECÇÃO DE CERCA COM REAPROVEITAMENTO DE 70% DE MATERIAIS (EXECUÇÃO, INCLUINDO FORNECIMENTO, ASSENTAMENTO E TRANSPORTE DE TODOS OS MATERIAIS)</t>
  </si>
  <si>
    <t>REVESTIMENTO VEGETAL COM SEMEADURA MANUAL (EXECUÇÃO, INCLUINDO FORNECIMENTO E TRANSPORTE DE TODOS OS MATERIAIS)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</si>
  <si>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</si>
  <si>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</si>
  <si>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</si>
  <si>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</si>
  <si>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</si>
  <si>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</si>
  <si>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</si>
  <si>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</si>
  <si>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</si>
  <si>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</si>
  <si>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2.1</t>
  </si>
  <si>
    <t>2.2</t>
  </si>
  <si>
    <t>2.3</t>
  </si>
  <si>
    <t>2.4</t>
  </si>
  <si>
    <t>2.5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</si>
  <si>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</si>
  <si>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</si>
  <si>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</si>
  <si>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</si>
  <si>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</si>
  <si>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</si>
  <si>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</si>
  <si>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</si>
  <si>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</si>
  <si>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</si>
  <si>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</si>
  <si>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7.12</t>
  </si>
  <si>
    <t>7.13</t>
  </si>
  <si>
    <t>04</t>
  </si>
  <si>
    <t>CONSERVAÇÃO E OBRAS COMPLEMENTARES</t>
  </si>
  <si>
    <t>GRADIL METÁLICO PADRÃO DER-MG (EXECUÇÃO, INCLUINDO O FORNECIMENTO E TRANSPORTE DE TODOS OS MATERIAIS)</t>
  </si>
  <si>
    <t>CONCRETO DE PAVIMENTAÇÃO COM FCK &gt;= 25 MPA (EXECUÇÃO, INCLUINDO O FORNECIMENTO DE TODOS OS MATERIAIS, EXCLUI O TRANSPORTE DOS AGREGADOS)</t>
  </si>
  <si>
    <t>ARMAÇÃO: AÇO CA-50 (EXECUÇÃO, INCLUINDO PREPARO, DOBRAGEM, COLOCAÇÃO NAS FORMAS E TRANSPORTE DE TODOS OS MATERIAIS)</t>
  </si>
  <si>
    <t>FORMAS CURVAS DE MADEIRIT (EXECUÇÃO, INCLUINDO DESFORMA, FORNECIMENTO E TRANSPORTE DE TODOS OS MATERIAIS)</t>
  </si>
  <si>
    <t>CAMADA DE REGULARIZAÇÃO COM ARGAMASSA, TRAÇO 1:3 (CIMENTO E AREIA), ESP. 25MM, APLICAÇÃO MANUAL, PREPARO MECÂNICO</t>
  </si>
  <si>
    <t>7.14</t>
  </si>
  <si>
    <t>7.15</t>
  </si>
  <si>
    <t>CONTAINER (6,0X2,3X2,5M) COM ISOLAMENTO TÉRMICO - VESTIÁRIO COM BANCO E ARMÁRIO</t>
  </si>
  <si>
    <t>CONTAINER (6,0X2,3X2,5M) COM ISOLAMENTO TÉRMICO - DEPÓSITO E FERRAMENTARIA COM LAVATÓRIO</t>
  </si>
  <si>
    <t>CONTAINER (6,0X2,3X2,5M) COM ISOLAMENTO TÉRMICO - VESTIÁRIO BOX COM SETE (7) CHUVEIROS, DOIS (2) LAVATÓRIOS COMPLETOS E UM (1) MICTÓRIO COMPLETO</t>
  </si>
  <si>
    <t>CONTAINER (6,0X2,3X2,5M) COM ISOLAMENTO TÉRMICO - REFEITÓRIO COMPLETO</t>
  </si>
  <si>
    <t>TAPUME EM CHAPA COMPENSADO DE 12 MM E PONTALETES H = 2,20 M</t>
  </si>
  <si>
    <t>ESCAVAÇÃO MECÂNICA DE VALAS COM DESCARGA LATERAL H &lt;= 1,50 M</t>
  </si>
  <si>
    <t>ESCAVAÇÃO MECÂNICA DE VALAS COM DESCARGA LATERAL 1,50 M &lt; H &lt;= 3,00 M</t>
  </si>
  <si>
    <t>REATERRO COMPACTADO DE VALA COM EQUIPAMENTO PLACA VIBRATÓRIA</t>
  </si>
  <si>
    <t>REGULARIZAÇÃO E COMPACTAÇÃO DE TERRENO COM PLACA VIBRATÓRIA</t>
  </si>
  <si>
    <t>2.7</t>
  </si>
  <si>
    <t>REATERRO MECANIZADO DE VALA COM ESCAVADEIRA HIDRÁULICA (CAPACIDADE DA CAÇAMBA: 0,8 M³ / POTÊNCIA: 111 HP), LARGURA DE 1,5 A 2,5 M, PROFUNDIDADE ATÉ 1,5 M, COM SOLO DE 1ª CATEGORIA EM LOCAIS COM ALTO NÍVEL DE INTERFERÊNCIA. AF_04/2016</t>
  </si>
  <si>
    <t>REGULARIZAÇÃO DE SUPERFÍCIES COM MOTONIVELADORA. AF_11/2019</t>
  </si>
  <si>
    <t>ESCAVAÇÃO MANUAL DE VALA COM PROFUNDIDADE MENOR OU IGUAL A 1,30 M. AF_03/2016</t>
  </si>
  <si>
    <t xml:space="preserve">ESPALHAMENTO DE MATERIAL COM TRATOR DE ESTEIRAS. AF_11/2019 </t>
  </si>
  <si>
    <t>TUBO DE CONCRETO PARA REDES COLETORAS DE ÁGUAS PLUVIAIS, DIÂMETRO DE 600 MM, JUNTA RÍGIDA, INSTALADO EM LOCAL COM BAIXO NÍVEL DE INTERFERÊNCIAS - FORNECIMENTO E ASSENTAMENTO. AF_12/2015</t>
  </si>
  <si>
    <t>TUBO DE CONCRETO PARA REDES COLETORAS DE ÁGUAS PLUVIAIS, DIÂMETRO DE 800 MM, JUNTA RÍGIDA, INSTALADO EM LOCAL COM BAIXO NÍVEL DE INTERFERÊNCIAS - FORNECIMENTO E ASSENTAMENTO. AF_12/2015</t>
  </si>
  <si>
    <t>COMPOSIÇÃO</t>
  </si>
  <si>
    <t>PLACA DE OBRA (PARA CONSTRUCAO CIVIL) EM CHAPA GALVANIZADA *N. 22*, ADESIVADA, DE *2,0 X 1,125* M</t>
  </si>
  <si>
    <t>EXECUÇÃO E COMPACTAÇÃO DE ATERRO COM SOLO PREDOMINANTEMENTE ARGILOSO -EXCLUSIVE SOLO, ESCAVAÇÃO, CARGA E TRANSPORTE. AF_11/2019</t>
  </si>
  <si>
    <t>ESCAVAÇÃO MECANIZADA DE VALA COM PROF. MAIOR QUE 1,5 M E ATÉ 3,0 M(MÉDIA ENTRE MONTANTE E JUSANTE/UMA COMPOSIÇÃO POR TRECHO), COM ESCAVADEIRA HIDRÁULICA (0,8 M3/111 HP), LARG. MENOR QUE 1,5 M, EM SOLO DE 1A CATEGORIA, LOCAIS COM BAIXO NÍVEL DE INTERFERÊNCIA. AF_01/2015</t>
  </si>
  <si>
    <t>ESCAVAÇÃO MECANIZADA DE VALA COM PROF. ATÉ 1,5 M (MÉDIA ENTRE MONTANTE E JUSANTE/UMA COMPOSIÇÃO POR TRECHO), COM RETROESCAVADEIRA (0,26 M3/88 HP), LARG. DE 0,8 M A 1,5 M, EM SOLO DE 1A CATEGORIA, EM LOCAIS COM ALTO NÍVEL DE INTERFERÊNCIA. AF_01/2015</t>
  </si>
  <si>
    <t>ESCORAMENTO DE VALA, TIPO PONTALETEAMENTO, COM PROFUNDIDADE DE 1,5 A 3,0 M, LARGURA MAIOR OU IGUAL A 1,5 M E MENOR QUE 2,5 M, EM LOCAL COM NÍVEL BAIXO DE INTERFERÊNCIA. AF_06/2016</t>
  </si>
  <si>
    <t>ESCORAMENTO DE VALA, TIPO PONTALETEAMENTO, COM PROFUNDIDADE DE 0 A 1,5M, LARGURA MAIOR OU IGUAL A 1,5 M E MENOR QUE 2,5 M, EM LOCAL COM NÍVEL BAIXO DE INTERFERÊNCIA. AF_06/2016</t>
  </si>
  <si>
    <t>MEMÓRIA</t>
  </si>
  <si>
    <t>GM 02</t>
  </si>
  <si>
    <t>GM 03</t>
  </si>
  <si>
    <t>CÁLCULO REDE</t>
  </si>
  <si>
    <t>GUIA (MEIO-FIO) CONCRETO, MOLDADA IN LOCO EM TRECHO RETO COM EXTRUSORA, 15 CM BASE X 30 CM ALTURA. AF_06/2016</t>
  </si>
  <si>
    <t>GM 04</t>
  </si>
  <si>
    <t>GM 05</t>
  </si>
  <si>
    <t>REGULARIZAÇÃO E COMPACTAÇÃO DE SUBLEITO DE SOLO PREDOMINANTEMENTE ARGILOSO. AF_11/2019</t>
  </si>
  <si>
    <t>EXECUÇÃO DE IMPRIMAÇÃO COM ASFALTO DILUÍDO CM-30</t>
  </si>
  <si>
    <t xml:space="preserve">PLACA DE SINALIZACAO EM CHAPA DE ACO NUM 16 COM PINTURA REFLETIVA </t>
  </si>
  <si>
    <t>GM 06</t>
  </si>
  <si>
    <t>RAMPA DE ACESSIBILIDADE EM PASSEIO COM LARGURA IGUAL A 1,20M, FORMATO RETANGULAR (3,90X1,20) COM REBAIXAMENTO TOTAL DA CALÇADA, INCLUI PINTURA ACRÍLICA DO PISO DE CONCRETO (PLATAFORMA PRINCIPAL) E SINALIZAÇÃO COM PISO TÁTIL. RAMPA DE CONCRETO, ESPESSURA 6CM, INCLUI PINTURA ACRÍLICA COM DUAS DEMÃOS E SINALIZAÇÃO COM PISO TÁTIL DE ALERTA LADRILHO HIDRÁULICO COLORIDO</t>
  </si>
  <si>
    <t>2.6</t>
  </si>
  <si>
    <t>2.8</t>
  </si>
  <si>
    <t>EXECUÇÃO DE SARJETA DE CONCRETO USINADO, MOLDADA IN LOCO EM TRECHO RETO, 45 CM BASE X 15 CM ALTURA. AF_06/2016</t>
  </si>
  <si>
    <t>EXECUÇÃO E COMPACTAÇÃO DE BASE E OU SUB BASE PARA PAVIMENTAÇÃO DE SOLOS DE COMPORTAMENTO LATERÍTICO (ARENOSO) - EXCLUSIVE SOLO, ESCAVAÇÃO, CARGA E TRANSPORTE. AF_11/2019</t>
  </si>
  <si>
    <t>TRANSPORTE COM CAMINHÃO BASCULANTE DE 10 M3, EM VIA URBANA EM REVESTIMENTO PRIMÁRIO (UNIDADE: TXKM). AF_04/2016</t>
  </si>
  <si>
    <t>TRANSPORTE COM CAMINHÃO BASCULANTE DE 10 M3, EM VIA URBANA PAVIMENTADA, DM TXKM T ATÉ 30 KM (UNIDADE: TXKM). AF_12/2016 (AGREGADO)</t>
  </si>
  <si>
    <t>SECRETARIA MUNICIPAL DE OBRAS</t>
  </si>
  <si>
    <t>COMPOSIÇÃO DE BDI PARA OBRAS E SERVIÇOS</t>
  </si>
  <si>
    <t xml:space="preserve">PROCESSO:                                  PRC.:                  </t>
  </si>
  <si>
    <t>OBJETO:</t>
  </si>
  <si>
    <t>CUSTO TOTAL DO SERVIÇO (R$):</t>
  </si>
  <si>
    <t>VALOR (R$)</t>
  </si>
  <si>
    <t>OBSERVAÇÃO</t>
  </si>
  <si>
    <t>SITUAÇÃO DO INTERVALO ADMISSIVEL</t>
  </si>
  <si>
    <t>PARCELAS DO BDI (%)</t>
  </si>
  <si>
    <t>1 Quartil</t>
  </si>
  <si>
    <t xml:space="preserve">Médio </t>
  </si>
  <si>
    <t>3 Quartil</t>
  </si>
  <si>
    <t>AC - ADMINISTRAÇÃO CENTRAL + ADMINISTRAÇÃO LOCAL</t>
  </si>
  <si>
    <t>AC</t>
  </si>
  <si>
    <t>ADMINISTRAÇÃO CENTRAL</t>
  </si>
  <si>
    <t>SG - SEGUROS + GARANTIA</t>
  </si>
  <si>
    <t>SG</t>
  </si>
  <si>
    <t>SEGUROS + GARANTIA</t>
  </si>
  <si>
    <t>R - RISCOS</t>
  </si>
  <si>
    <t>R</t>
  </si>
  <si>
    <t>RISCOS</t>
  </si>
  <si>
    <t>DF - DESPESAS FINANCEIRAS</t>
  </si>
  <si>
    <t>DF</t>
  </si>
  <si>
    <t>DESPESAS FINANCEIRAS</t>
  </si>
  <si>
    <t>L - LUCRO BRUTO</t>
  </si>
  <si>
    <t>L</t>
  </si>
  <si>
    <t>LUCRO BRUTO</t>
  </si>
  <si>
    <t>I - IMPOSTOS</t>
  </si>
  <si>
    <t>I</t>
  </si>
  <si>
    <t>IMPOSTOS</t>
  </si>
  <si>
    <t>PIS</t>
  </si>
  <si>
    <t>COFINS</t>
  </si>
  <si>
    <t>ISS (CONFORME LEGISLAÇÃO MUNICIPAL)</t>
  </si>
  <si>
    <t>CONTRIB.PREV. SOBRE REC. BRUTA - CPRB</t>
  </si>
  <si>
    <t>TOTAL DO BDI (R$)</t>
  </si>
  <si>
    <t>PREÇO DE VENDA (R$)</t>
  </si>
  <si>
    <t>Parâmetros do Acórdão 2.622/2013 - Plenário</t>
  </si>
  <si>
    <t xml:space="preserve"> DEMOSTRATIVO DO BDI (%) - DESONERADO</t>
  </si>
  <si>
    <t>Com CPRB</t>
  </si>
  <si>
    <t xml:space="preserve"> DEMOSTRATIVO DO BDI (%) - NÃO DESONERADO</t>
  </si>
  <si>
    <t>Sem CPRB</t>
  </si>
  <si>
    <t>Onde:</t>
  </si>
  <si>
    <t>Equação Acordão TCU 2.622/2013 - Plenário</t>
  </si>
  <si>
    <t>AC: taxa de administração central;</t>
  </si>
  <si>
    <t>S: taxa de seguros;</t>
  </si>
  <si>
    <t>G: taxa de garantias;</t>
  </si>
  <si>
    <t>R: taxa de riscos;</t>
  </si>
  <si>
    <t>DF: taxa de despesas financeiras;</t>
  </si>
  <si>
    <t>L: taxa de lucro/remuneração;</t>
  </si>
  <si>
    <t>I: taxa de incidência de impostos (PIS, COFINS, ISS, CPRB).</t>
  </si>
  <si>
    <t>Os tributos aplicáveis são PIS (0,65%), COFINS (3%) e ISS (variável, conforme município de 2 a 5% - Justificado pela Legislação Tributária Municipal com apresentação da base de cálculo da alíquota), Código Tributário do Município.                CPRB de 4,5% estabelecido pela Lei 13.161 de 31/08/2015,    ACÓRDÃO Nº 2622/13</t>
  </si>
  <si>
    <t>Responsável Técnico</t>
  </si>
  <si>
    <t>PRAZO DE OBRA:</t>
  </si>
  <si>
    <t>DIAS CORRIDOS</t>
  </si>
  <si>
    <t>Carimbo e Assinatura</t>
  </si>
  <si>
    <t>PREFEITURA MUNICIPAL DE NOVA CANAÃ DO NORTE - MT</t>
  </si>
  <si>
    <t>COMPOSIÇÃO DE BDI PARA MATERIAL BETUMINOSO</t>
  </si>
  <si>
    <t>30 DIAS</t>
  </si>
  <si>
    <t>60 DIAS</t>
  </si>
  <si>
    <t>90 DIAS</t>
  </si>
  <si>
    <t>120 DIAS</t>
  </si>
  <si>
    <t>150 DIAS</t>
  </si>
  <si>
    <t>180 DIAS</t>
  </si>
  <si>
    <t>Secretaria Municipal de Obras</t>
  </si>
  <si>
    <t>QCI - Quadro de Composição do Investimento</t>
  </si>
  <si>
    <t>Item</t>
  </si>
  <si>
    <t>Discriminação</t>
  </si>
  <si>
    <t>Investimento Total</t>
  </si>
  <si>
    <t>Contrapartida</t>
  </si>
  <si>
    <t>Valor Global</t>
  </si>
  <si>
    <t>DRENAGEM E OBRAS DE ARTE CORRENTES</t>
  </si>
  <si>
    <t>T O T A L</t>
  </si>
  <si>
    <t xml:space="preserve">Repasse </t>
  </si>
  <si>
    <t xml:space="preserve"> ESCAVAÇÃO HORIZONTAL EM SOLO DE 1A CATEGORIA COM TRATOR DE ESTEIRAS (170HP/LÂMINA: 5,20M3). AF_07/2020</t>
  </si>
  <si>
    <t>ACRÉSCIMO PARA POÇO DE VISITA CIRCULAR PARA DRENAGEM, EM ALVENARIA COM 
TIJOLOS CERÂMICOS MACIÇOS, DIÂMETRO INTERNO = 1,5 M. AF_12/2020</t>
  </si>
  <si>
    <t xml:space="preserve">BASE PARA POÇO DE VISITA CIRCULAR PARA DRENAGEM, EM ALVENARIA COM TIJOLOS CERÂMICOS MACIÇOS, DIÂMETRO INTERNO = 1,5 M, PROFUNDIDADE = 1,45 M, EXCLUINDO TAMPÃO. AF_12/2020
</t>
  </si>
  <si>
    <t>TAMPAO FOFO SIMPLES COM BASE, CLASSE B125 CARGA MAX 12,5 T, REDONDO TAMPA 600 MM, REDE PLUVIAL/ESGOTO</t>
  </si>
  <si>
    <t>210 DIAS</t>
  </si>
  <si>
    <t>240 DIAS</t>
  </si>
  <si>
    <t>(%) BDI (Deson.)</t>
  </si>
  <si>
    <t>CAIXA PARA BOCA DE LOBO SIMPLES RETANGULAR, EM CONCRETO PRÉ-MOLDADO, DIMENSÕES INTERNAS: 0,6X1,0X1,2 M. AF_12/2020</t>
  </si>
  <si>
    <t>PREFEITURA MUNICIPAL DE PARANAÍTA - MT</t>
  </si>
  <si>
    <t>TUBO DE CONCRETO PARA REDES COLETORAS DE ÁGUAS PLUVIAIS, DIÂMETRO DE 1000 MM, JUNTA RÍGIDA, INSTALADO EM LOCAL COM BAIXO NÍVEL DE INTERFERÊNCIAS - FORNECIMENTO E ASSENTAMENTO. AF_12/2015</t>
  </si>
  <si>
    <t>PLACA ESMALTADA PARA IDENTIFICAÇÃO DE NOME DE RUA, DIMENSÕES 45X25CM (S PLACAS POR ESQUINA), INCLUINDO TUBO AÇO GALVANIZADO COM COSTURA NBR 5580 CLASSE LEVE DN 50MM, E=3,00MM - 4,40KG/M (COMPRIMENTO 3,00M) E INSTALAÇÃO</t>
  </si>
  <si>
    <t>PINTURA DE FAIXA DE PEDESTRE OU ZEBRADA TINTA RETRORREFLETIVA A BASE DE RESINA ACRÍLICA COM MICROESFERAS DE VIDRO, E = 30 CM, APLICAÇÃO MANUAL. AF_05/2021</t>
  </si>
  <si>
    <t>PINTURA DE EIXO VIÁRIO SOBRE ASFALTO COM TINTA RETRORREFLETIVA A BASE DE RESINA ACRÍLICA COM MICROESFERAS DE VIDRO, APLICAÇÃO MECÂNICA COM DEMARCADORA AUTOPROPELIDA. AF_05/2021</t>
  </si>
  <si>
    <t>PREÇO TOTAL SEM BDI (R$)</t>
  </si>
  <si>
    <t>PREÇO TOTAL COM BDI (R$)</t>
  </si>
  <si>
    <t>CARGA, MANOBRA E DESCARGA DE SOLOS E MATERIAIS GRANULARES EM CAMINHÃO BASCULANTE 10 M³ - CARGA COM PÁ CARREGADEIRA (CAÇAMBA DE 1,7 A 2,8 M³ / 128 HP) E DESCARGA LIVRE (UNIDADE: M3). AF_07/2020</t>
  </si>
  <si>
    <t>TRANSPORTE COMERCIAL COM CAMINHAO CARROCERIA 9 T, RODOVIA COM REVESTIMENTO PRIMARIO</t>
  </si>
  <si>
    <t>2.9</t>
  </si>
  <si>
    <t>2.10</t>
  </si>
  <si>
    <t>EXECUÇÃO DE PASSEIO EM PISO INTERTRAVADO, COM BLOCO RETANGULAR COR NATURAL DE 20 X 10 CM, ESPESSURA 6 CM. AF_12/2015</t>
  </si>
  <si>
    <t>270 DIAS</t>
  </si>
  <si>
    <t>300 DIAS</t>
  </si>
  <si>
    <t>PRAZO DA OBRA: 9 MESES</t>
  </si>
  <si>
    <t>GM 07</t>
  </si>
  <si>
    <t>GM 08</t>
  </si>
  <si>
    <t>H</t>
  </si>
  <si>
    <t xml:space="preserve">LOCAÇÃO DE PONTO PARA REFERÊNCIA TOPOGRÁFICA. </t>
  </si>
  <si>
    <t xml:space="preserve">LOCAÇÃO DE REDE DE ÁGUA OU ESGOTO. </t>
  </si>
  <si>
    <t xml:space="preserve"> LOCAÇÃO DE PAVIMENTAÇÃO. </t>
  </si>
  <si>
    <t xml:space="preserve">TOPOGRAFO COM ENCARGOS COMPLEMENTARES </t>
  </si>
  <si>
    <t xml:space="preserve">AUXILIAR DE TOPÓGRAFO COM ENCARGOS COMPLEMENTARES </t>
  </si>
  <si>
    <t>CARGA, MANOBRA E DESCARGA DE SOLOS E MATERIAIS GRANULARES EM CAMINHÃO BASCULANTE 18 M³ - CARGA COM ESCAVADEIRA HIDRÁULICA (CAÇAMBA DE 1,20 M³ / 155 HP) E DESCARGA LIVRE (UNIDADE: M3). AF_07/2020</t>
  </si>
  <si>
    <t>ADMINISTRAÇÃO LOCAL</t>
  </si>
  <si>
    <t>PAVIMENTO COM TRATAMENTO SUPERFICIAL DUPLO, COM EMULSÃO ASFÁLTICA RR-2 , COM CAPA SELANTE. AF_01/2020</t>
  </si>
  <si>
    <t>T</t>
  </si>
  <si>
    <t>TRANSPORTE COM CAMINHÃO TANQUE DE MATERIAL ASFÁLTICO EM VIA PAVIMENTADA</t>
  </si>
  <si>
    <t xml:space="preserve"> ESCAVAÇÃO HORIZONTAL EM SOLO DE 1A CATEGORIA COM TRATOR DE ESTEIRAS (170HP/LÂMINA: 5,20M3). AF_07/2020 - ESCAVAÇÃO JAZIDA</t>
  </si>
  <si>
    <t>Data: 05/08/2021</t>
  </si>
  <si>
    <t>1..2</t>
  </si>
  <si>
    <t xml:space="preserve">COMPOSIÇÃO </t>
  </si>
  <si>
    <t>MOBILIZAÇÃO DE EQUIPAMENTOS PARA OBRA</t>
  </si>
  <si>
    <t>GM 01</t>
  </si>
  <si>
    <t>UND</t>
  </si>
  <si>
    <t>1..3</t>
  </si>
  <si>
    <t>EXECUÇÃO DE DEPÓSITO EM CANTEIRO DE OBRA EM CHAPA DE MADEIRA COMPENSADO A, NÃO INCLUSO MOBILIÁRIO. AF_04/2016</t>
  </si>
  <si>
    <t>LOCACAO DE CONTAINER 2,30 X 6,00 M, ALT. 2,50 M, COM 1 SANITARIO, PARA ESCRITORIO, COMPLETO, SEM DIVISORIAS INTERNAS</t>
  </si>
  <si>
    <t xml:space="preserve">          COMPOSIÇÃO DE BDI PARA OBRAS E SERVIÇOS</t>
  </si>
  <si>
    <t xml:space="preserve">COMPOSIÇÃO DA PARCELA DE BDI </t>
  </si>
  <si>
    <t>(Bonificação e Despesas Indiretas)</t>
  </si>
  <si>
    <t>De acordo com o acórdão 2622/2013  TCU - Critérios de aceitabilidade para lucros e despesas indiretas, ajustado com a Instrução TCE n° 018/2017</t>
  </si>
  <si>
    <t>PERCENTUAL</t>
  </si>
  <si>
    <t>BDI</t>
  </si>
  <si>
    <t>( % )</t>
  </si>
  <si>
    <t>R$</t>
  </si>
  <si>
    <t>ADMINISTRAÇÃO DA OBRA</t>
  </si>
  <si>
    <t>% sobre CD</t>
  </si>
  <si>
    <t>Administração Central</t>
  </si>
  <si>
    <t>S+G</t>
  </si>
  <si>
    <t>Seguro e Garantia</t>
  </si>
  <si>
    <t>Risco</t>
  </si>
  <si>
    <t>Despesas Financeiras</t>
  </si>
  <si>
    <t>LUCRO</t>
  </si>
  <si>
    <t>Lucro Operacional</t>
  </si>
  <si>
    <t>BDI SEM IMPOSTOS</t>
  </si>
  <si>
    <t>TAXAS E IMPOSTOS</t>
  </si>
  <si>
    <t>ISSQN</t>
  </si>
  <si>
    <t>CPRB</t>
  </si>
  <si>
    <t>BDI COM IMPOSTOS</t>
  </si>
  <si>
    <t>Custo Direto - CD</t>
  </si>
  <si>
    <t>BDI  (%)</t>
  </si>
  <si>
    <t>(1+AC+S+R+G)*(1+DF)*(1+L)</t>
  </si>
  <si>
    <t>(1-I)</t>
  </si>
  <si>
    <t>De acordo com o acórdão 2622/2013  TCU - Critérios de aceitabilidade para lucros e despesas indiretas, ajustado com a Resolução Normativa TCE n° 018/2017</t>
  </si>
  <si>
    <t xml:space="preserve">           SECRETARIA MUNICIPAL DE OBRAS</t>
  </si>
  <si>
    <t>PRAZO DE EXECUÇÃO: 9 meses</t>
  </si>
  <si>
    <t>ESCAVAÇÃO HORIZONTAL EM SOLO DE 1A CATEGORIA COM TRATOR DE ESTEIRAS  47HP/LÂMINA: 8,70M3). AF_07/2020</t>
  </si>
  <si>
    <t>DESMOBILIAÇÃO DE EQUIPAMENTO PARA OBRA</t>
  </si>
  <si>
    <t>TOTAL</t>
  </si>
  <si>
    <t>SERVIÇO</t>
  </si>
  <si>
    <t>CONTRAPARTIDA</t>
  </si>
  <si>
    <t>REPASSE</t>
  </si>
  <si>
    <t>PREFEITURA MUNICIPAL DE APIACAS - MT</t>
  </si>
  <si>
    <t>LOCAL: Municipio Apiacas - MT</t>
  </si>
  <si>
    <t>PREFEITURA MUNICIPAL APIACAS - MT                                                                                                                                                                                                                                                                                                                                       Secretaria Municipal de Obras</t>
  </si>
  <si>
    <t>PREFEITURA MUNICIPAL APIACAS  MT                                                                 SECRETARIA MUNICIPAL DE OBRAS</t>
  </si>
  <si>
    <t>PREFEITURA: PREFEITURA MUNICIPAL DE APIACAS - MT</t>
  </si>
  <si>
    <t xml:space="preserve">LOCAL: MUNICIPÍO DE APIACAS -MT </t>
  </si>
  <si>
    <t>PROP.: PREFEITURA MUNICIPAL DE APIACAS - MT</t>
  </si>
  <si>
    <t>OBRA: JARDIM PRIMAVEIRA II</t>
  </si>
  <si>
    <t>LASTRO COM MATERIAL GRANULAR (AREIA MÉDIA), APLICADO EM PISOS OU LAJES SOBRE SOLO, ESPESSURA DE 10 CM. AF_07/2019</t>
  </si>
  <si>
    <t>TOTAL DE ADMINISTRAÇÃO LOCAL</t>
  </si>
  <si>
    <t>LASTRO COM MATERIAL GRANULAR (PEDRA BRITADA N.3), APLICADO EM PISOS OU LAJES SOBRE SOLO, ESPESSURA DE *10 CM*. AF_07/2019</t>
  </si>
  <si>
    <t>2.11</t>
  </si>
  <si>
    <t>PRAZO DE EXECUÇÃO: 90 dias</t>
  </si>
  <si>
    <t>REGIÃO/MÊS DE REFERÊNCIA: SINAP - Mato Grosso/Agosto 2021</t>
  </si>
  <si>
    <t>LOCAL: Municipio Paranaíta - MT</t>
  </si>
  <si>
    <t>DATA: Setembro/2021</t>
  </si>
  <si>
    <t xml:space="preserve">OBRA: BAIRRO JARDIM AMAZONAS - FASE I </t>
  </si>
  <si>
    <t>PREFEITURA MUNICIPAL PARANAÍTA - MT                                                                                                                                                                                                                                                                                                                                       Secretaria Municipal de Obras</t>
  </si>
  <si>
    <t>BDI - BENEFICIOS E DESPESAS INDIRETAS (SEM DESONERAÇÃO)</t>
  </si>
  <si>
    <t>BDI - BENEFICIOS E DESPESAS INDIRETAS (DIFERENCIADO - SEM DESONERAÇÃO)</t>
  </si>
  <si>
    <t>RESUMO DO ORÇAMENTO -NÃO DESONERADO</t>
  </si>
  <si>
    <t>PREFEITURA MUNICIPAL DE APIACÁS - MT                                                                                                                                                                                                                                                                                                                                           Secretaria Municipal de Obras</t>
  </si>
  <si>
    <t>LOCAL: APIACÁS - MT</t>
  </si>
  <si>
    <t xml:space="preserve">           PREFEITURA MUNICIPAL DE APIACÁS - MT</t>
  </si>
  <si>
    <t>TRANSPORTE COM CAMINHÃO CARROCERIA 9T, EM VIA URBANA PAVIMENTADA, DMT ATÉ 30KM (UNIDADE: TXKM). AF_07/2020</t>
  </si>
  <si>
    <t>TRANSPORTE COM CAMINHÃO CARROCERIA 9T, EM VIA URBANA PAVIMENTADA, ADICIONAL PARA DMT EXCEDENTE A 30 KM (UNIDADE: TXKM). AF_07/2020</t>
  </si>
  <si>
    <t>EMPREENDIMENTO: BAIRRO  PRIMAVEIRA I</t>
  </si>
  <si>
    <t>OBRA: BAIRRO PRIMAVERA I</t>
  </si>
  <si>
    <t>DATA:FEVEREIRO/2022</t>
  </si>
  <si>
    <t>REGIÃO/MÊS DE REFERÊNCIA: SINAP - Mato Grosso/Dezembro 2021</t>
  </si>
  <si>
    <t>PAVIMENTO COM TRATAMENTO SUPERFICIAL DUPLO, COM EMULSÃO ASFÁLTICA RR-2C , COM CAPA SELANTE. AF_01/2020</t>
  </si>
  <si>
    <t>Data Base: DEZEMBRO/2021</t>
  </si>
  <si>
    <t>OBRA: PAVIMENTAÇÃO DE RUAS NO BAIRRO PRIMAVERA I</t>
  </si>
  <si>
    <t>DATA: FEVEREIRO/2022</t>
  </si>
</sst>
</file>

<file path=xl/styles.xml><?xml version="1.0" encoding="utf-8"?>
<styleSheet xmlns="http://schemas.openxmlformats.org/spreadsheetml/2006/main">
  <numFmts count="16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###0;###0"/>
    <numFmt numFmtId="166" formatCode="#,##0;#,##0"/>
    <numFmt numFmtId="167" formatCode="#,##0.00;#,##0.00"/>
    <numFmt numFmtId="168" formatCode="###0.00;###0.00"/>
    <numFmt numFmtId="169" formatCode="0.0"/>
    <numFmt numFmtId="170" formatCode="0.000%"/>
    <numFmt numFmtId="171" formatCode="_-[$R$-416]\ * #,##0.00_-;\-[$R$-416]\ * #,##0.00_-;_-[$R$-416]\ * &quot;-&quot;??_-;_-@_-"/>
    <numFmt numFmtId="172" formatCode="0.000"/>
    <numFmt numFmtId="173" formatCode="_(&quot;R$&quot;* #,##0.00_);_(&quot;R$&quot;* \(#,##0.00\);_(&quot;R$&quot;* &quot;-&quot;??_);_(@_)"/>
    <numFmt numFmtId="174" formatCode="&quot;R$ &quot;#,##0.00"/>
    <numFmt numFmtId="175" formatCode="&quot;R$ &quot;#,##0.000"/>
    <numFmt numFmtId="176" formatCode="0.00000000000"/>
    <numFmt numFmtId="177" formatCode="0.0000"/>
    <numFmt numFmtId="178" formatCode="_(* #,##0.00_);_(* \(#,##0.00\);_(* &quot;-&quot;??_);_(@_)"/>
  </numFmts>
  <fonts count="7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color theme="1"/>
      <name val="Calibri"/>
      <family val="2"/>
      <scheme val="minor"/>
    </font>
    <font>
      <b/>
      <u/>
      <sz val="9"/>
      <name val="Arial"/>
      <family val="2"/>
    </font>
    <font>
      <b/>
      <i/>
      <sz val="10"/>
      <name val="Arial"/>
      <family val="2"/>
    </font>
    <font>
      <b/>
      <sz val="9"/>
      <color rgb="FF000000"/>
      <name val="Arial"/>
      <family val="2"/>
    </font>
    <font>
      <b/>
      <i/>
      <sz val="9"/>
      <color rgb="FF000000"/>
      <name val="Arial"/>
      <family val="2"/>
    </font>
    <font>
      <b/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i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Symbol"/>
      <family val="1"/>
      <charset val="2"/>
    </font>
    <font>
      <b/>
      <sz val="7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14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b/>
      <i/>
      <sz val="14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b/>
      <i/>
      <sz val="12"/>
      <name val="Arial"/>
      <family val="2"/>
    </font>
    <font>
      <b/>
      <sz val="18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Tahoma"/>
      <family val="2"/>
    </font>
    <font>
      <b/>
      <sz val="8"/>
      <color rgb="FF000000"/>
      <name val="Tahoma"/>
      <family val="2"/>
    </font>
    <font>
      <b/>
      <sz val="18"/>
      <color rgb="FF000000"/>
      <name val="Arial"/>
      <family val="2"/>
    </font>
    <font>
      <sz val="18"/>
      <name val="Arial"/>
      <family val="2"/>
    </font>
    <font>
      <sz val="8"/>
      <color rgb="FF000000"/>
      <name val="Tahoma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u/>
      <sz val="10"/>
      <name val="Arial"/>
      <family val="2"/>
    </font>
    <font>
      <sz val="10"/>
      <color rgb="FFFF0000"/>
      <name val="Arial"/>
      <family val="2"/>
    </font>
    <font>
      <b/>
      <i/>
      <sz val="10"/>
      <color rgb="FF000000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Calibri"/>
      <family val="2"/>
      <scheme val="minor"/>
    </font>
    <font>
      <b/>
      <i/>
      <sz val="10"/>
      <color rgb="FFFF0000"/>
      <name val="Arial"/>
      <family val="2"/>
    </font>
    <font>
      <sz val="11"/>
      <name val="Calibri Light"/>
      <family val="1"/>
      <scheme val="major"/>
    </font>
    <font>
      <b/>
      <sz val="11"/>
      <name val="Calibri Light"/>
      <family val="1"/>
      <scheme val="major"/>
    </font>
    <font>
      <b/>
      <sz val="12"/>
      <name val="Calibri Light"/>
      <family val="1"/>
      <scheme val="major"/>
    </font>
    <font>
      <sz val="10"/>
      <name val="MS Sans Serif"/>
      <family val="2"/>
    </font>
    <font>
      <sz val="11"/>
      <color indexed="8"/>
      <name val="Calibri Light"/>
      <family val="1"/>
      <scheme val="major"/>
    </font>
    <font>
      <b/>
      <sz val="11"/>
      <color indexed="8"/>
      <name val="Calibri Light"/>
      <family val="1"/>
      <scheme val="major"/>
    </font>
    <font>
      <u/>
      <sz val="11"/>
      <name val="Calibri Light"/>
      <family val="1"/>
      <scheme val="major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7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17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1" fillId="0" borderId="0"/>
    <xf numFmtId="0" fontId="66" fillId="0" borderId="0"/>
    <xf numFmtId="0" fontId="4" fillId="0" borderId="0"/>
    <xf numFmtId="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4" fillId="0" borderId="0"/>
  </cellStyleXfs>
  <cellXfs count="761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Border="1" applyAlignment="1">
      <alignment horizontal="left" vertical="top"/>
    </xf>
    <xf numFmtId="165" fontId="3" fillId="0" borderId="0" xfId="0" applyNumberFormat="1" applyFont="1" applyFill="1" applyBorder="1" applyAlignment="1">
      <alignment horizontal="left" vertical="top"/>
    </xf>
    <xf numFmtId="0" fontId="6" fillId="0" borderId="13" xfId="0" applyFont="1" applyFill="1" applyBorder="1" applyAlignment="1">
      <alignment horizontal="left" vertical="top" wrapText="1"/>
    </xf>
    <xf numFmtId="166" fontId="5" fillId="0" borderId="13" xfId="0" applyNumberFormat="1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left" vertical="top"/>
    </xf>
    <xf numFmtId="0" fontId="0" fillId="0" borderId="17" xfId="0" applyFill="1" applyBorder="1" applyAlignment="1">
      <alignment vertical="top" wrapText="1"/>
    </xf>
    <xf numFmtId="0" fontId="0" fillId="0" borderId="18" xfId="0" applyFill="1" applyBorder="1" applyAlignment="1">
      <alignment vertical="top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center" vertical="center" wrapText="1"/>
    </xf>
    <xf numFmtId="167" fontId="3" fillId="0" borderId="13" xfId="0" applyNumberFormat="1" applyFont="1" applyFill="1" applyBorder="1" applyAlignment="1">
      <alignment horizontal="center" vertical="center" wrapText="1"/>
    </xf>
    <xf numFmtId="43" fontId="3" fillId="0" borderId="19" xfId="1" applyFont="1" applyFill="1" applyBorder="1" applyAlignment="1">
      <alignment horizontal="right" vertical="center" wrapText="1"/>
    </xf>
    <xf numFmtId="43" fontId="3" fillId="0" borderId="19" xfId="1" applyFont="1" applyFill="1" applyBorder="1" applyAlignment="1">
      <alignment horizontal="left" vertical="center" wrapText="1"/>
    </xf>
    <xf numFmtId="0" fontId="11" fillId="3" borderId="14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center" vertical="center" wrapText="1"/>
    </xf>
    <xf numFmtId="167" fontId="3" fillId="0" borderId="15" xfId="0" applyNumberFormat="1" applyFont="1" applyFill="1" applyBorder="1" applyAlignment="1">
      <alignment horizontal="center" vertical="center" wrapText="1"/>
    </xf>
    <xf numFmtId="43" fontId="3" fillId="0" borderId="10" xfId="1" applyFont="1" applyFill="1" applyBorder="1" applyAlignment="1">
      <alignment horizontal="right" vertical="center" wrapText="1"/>
    </xf>
    <xf numFmtId="43" fontId="16" fillId="3" borderId="10" xfId="1" applyFont="1" applyFill="1" applyBorder="1" applyAlignment="1">
      <alignment horizontal="right" vertical="center" wrapText="1"/>
    </xf>
    <xf numFmtId="0" fontId="10" fillId="3" borderId="14" xfId="0" applyFont="1" applyFill="1" applyBorder="1" applyAlignment="1">
      <alignment wrapText="1"/>
    </xf>
    <xf numFmtId="0" fontId="2" fillId="3" borderId="17" xfId="0" applyFont="1" applyFill="1" applyBorder="1" applyAlignment="1">
      <alignment vertical="top" wrapText="1"/>
    </xf>
    <xf numFmtId="0" fontId="2" fillId="3" borderId="18" xfId="0" applyFont="1" applyFill="1" applyBorder="1" applyAlignment="1">
      <alignment vertical="top" wrapText="1"/>
    </xf>
    <xf numFmtId="0" fontId="10" fillId="3" borderId="13" xfId="0" applyFont="1" applyFill="1" applyBorder="1" applyAlignment="1">
      <alignment horizontal="left" vertical="top" wrapText="1"/>
    </xf>
    <xf numFmtId="167" fontId="15" fillId="3" borderId="13" xfId="0" applyNumberFormat="1" applyFont="1" applyFill="1" applyBorder="1" applyAlignment="1">
      <alignment horizontal="left" vertical="top" wrapText="1"/>
    </xf>
    <xf numFmtId="168" fontId="15" fillId="3" borderId="19" xfId="0" applyNumberFormat="1" applyFont="1" applyFill="1" applyBorder="1" applyAlignment="1">
      <alignment horizontal="right" vertical="top" wrapText="1"/>
    </xf>
    <xf numFmtId="167" fontId="15" fillId="3" borderId="19" xfId="0" applyNumberFormat="1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vertical="top"/>
    </xf>
    <xf numFmtId="166" fontId="3" fillId="0" borderId="13" xfId="0" applyNumberFormat="1" applyFont="1" applyFill="1" applyBorder="1" applyAlignment="1">
      <alignment horizontal="left" vertical="center" wrapText="1"/>
    </xf>
    <xf numFmtId="0" fontId="0" fillId="0" borderId="22" xfId="0" applyFill="1" applyBorder="1" applyAlignment="1">
      <alignment vertical="center" wrapText="1"/>
    </xf>
    <xf numFmtId="0" fontId="0" fillId="0" borderId="19" xfId="0" applyFill="1" applyBorder="1" applyAlignment="1">
      <alignment vertical="center" wrapText="1"/>
    </xf>
    <xf numFmtId="43" fontId="3" fillId="0" borderId="13" xfId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166" fontId="3" fillId="0" borderId="15" xfId="0" applyNumberFormat="1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13" fillId="0" borderId="15" xfId="0" applyFont="1" applyFill="1" applyBorder="1" applyAlignment="1">
      <alignment horizontal="left" vertical="center" wrapText="1"/>
    </xf>
    <xf numFmtId="0" fontId="0" fillId="0" borderId="11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166" fontId="15" fillId="0" borderId="15" xfId="0" applyNumberFormat="1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10" fillId="0" borderId="15" xfId="0" applyFont="1" applyFill="1" applyBorder="1" applyAlignment="1">
      <alignment horizontal="center" vertical="center" wrapText="1"/>
    </xf>
    <xf numFmtId="167" fontId="15" fillId="0" borderId="15" xfId="0" applyNumberFormat="1" applyFont="1" applyFill="1" applyBorder="1" applyAlignment="1">
      <alignment horizontal="center" vertical="center" wrapText="1"/>
    </xf>
    <xf numFmtId="43" fontId="15" fillId="0" borderId="10" xfId="1" applyFont="1" applyFill="1" applyBorder="1" applyAlignment="1">
      <alignment horizontal="right" vertical="center" wrapText="1"/>
    </xf>
    <xf numFmtId="0" fontId="17" fillId="0" borderId="0" xfId="0" applyFont="1" applyFill="1" applyBorder="1" applyAlignment="1">
      <alignment horizontal="left" vertical="center"/>
    </xf>
    <xf numFmtId="0" fontId="11" fillId="3" borderId="13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vertical="top" wrapText="1"/>
    </xf>
    <xf numFmtId="0" fontId="2" fillId="3" borderId="19" xfId="0" applyFont="1" applyFill="1" applyBorder="1" applyAlignment="1">
      <alignment vertical="top" wrapText="1"/>
    </xf>
    <xf numFmtId="0" fontId="12" fillId="0" borderId="14" xfId="0" applyFont="1" applyFill="1" applyBorder="1" applyAlignment="1">
      <alignment horizontal="left" vertical="top" wrapText="1"/>
    </xf>
    <xf numFmtId="0" fontId="8" fillId="0" borderId="14" xfId="0" applyFont="1" applyFill="1" applyBorder="1" applyAlignment="1">
      <alignment horizontal="left" vertical="top" wrapText="1"/>
    </xf>
    <xf numFmtId="0" fontId="12" fillId="0" borderId="18" xfId="0" applyFont="1" applyFill="1" applyBorder="1" applyAlignment="1">
      <alignment horizontal="left" vertical="top" wrapText="1"/>
    </xf>
    <xf numFmtId="167" fontId="3" fillId="0" borderId="18" xfId="0" applyNumberFormat="1" applyFont="1" applyFill="1" applyBorder="1" applyAlignment="1">
      <alignment horizontal="left" vertical="top" wrapText="1"/>
    </xf>
    <xf numFmtId="0" fontId="10" fillId="2" borderId="10" xfId="0" applyFont="1" applyFill="1" applyBorder="1" applyAlignment="1">
      <alignment horizontal="center" vertical="center" wrapText="1"/>
    </xf>
    <xf numFmtId="166" fontId="16" fillId="3" borderId="15" xfId="0" applyNumberFormat="1" applyFont="1" applyFill="1" applyBorder="1" applyAlignment="1">
      <alignment horizontal="left" vertical="center" wrapText="1"/>
    </xf>
    <xf numFmtId="0" fontId="11" fillId="3" borderId="15" xfId="0" applyFont="1" applyFill="1" applyBorder="1" applyAlignment="1">
      <alignment horizontal="left" vertical="center" wrapText="1"/>
    </xf>
    <xf numFmtId="0" fontId="20" fillId="3" borderId="11" xfId="0" applyFont="1" applyFill="1" applyBorder="1" applyAlignment="1">
      <alignment vertical="center" wrapText="1"/>
    </xf>
    <xf numFmtId="0" fontId="20" fillId="3" borderId="10" xfId="0" applyFont="1" applyFill="1" applyBorder="1" applyAlignment="1">
      <alignment vertical="center" wrapText="1"/>
    </xf>
    <xf numFmtId="0" fontId="11" fillId="3" borderId="15" xfId="0" applyFont="1" applyFill="1" applyBorder="1" applyAlignment="1">
      <alignment horizontal="center" vertical="center" wrapText="1"/>
    </xf>
    <xf numFmtId="43" fontId="16" fillId="3" borderId="10" xfId="1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left" vertical="center" wrapText="1" indent="4"/>
    </xf>
    <xf numFmtId="0" fontId="27" fillId="3" borderId="15" xfId="0" applyFont="1" applyFill="1" applyBorder="1" applyAlignment="1">
      <alignment horizontal="center" vertical="center" wrapText="1"/>
    </xf>
    <xf numFmtId="0" fontId="27" fillId="3" borderId="15" xfId="0" applyFont="1" applyFill="1" applyBorder="1" applyAlignment="1">
      <alignment horizontal="left" vertical="center" wrapText="1" indent="1"/>
    </xf>
    <xf numFmtId="0" fontId="21" fillId="0" borderId="15" xfId="0" applyFont="1" applyBorder="1" applyAlignment="1">
      <alignment horizontal="left" vertical="center" wrapText="1" indent="2"/>
    </xf>
    <xf numFmtId="0" fontId="21" fillId="0" borderId="15" xfId="0" applyFont="1" applyBorder="1" applyAlignment="1">
      <alignment horizontal="center" vertical="center" wrapText="1"/>
    </xf>
    <xf numFmtId="0" fontId="27" fillId="4" borderId="15" xfId="0" applyFont="1" applyFill="1" applyBorder="1" applyAlignment="1">
      <alignment horizontal="left" vertical="center" wrapText="1" indent="2"/>
    </xf>
    <xf numFmtId="0" fontId="27" fillId="4" borderId="15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0" fillId="0" borderId="0" xfId="0" applyFont="1"/>
    <xf numFmtId="0" fontId="30" fillId="0" borderId="0" xfId="0" applyFont="1" applyAlignment="1">
      <alignment vertical="center"/>
    </xf>
    <xf numFmtId="0" fontId="8" fillId="0" borderId="2" xfId="0" applyFont="1" applyBorder="1" applyAlignment="1">
      <alignment vertical="center" wrapText="1"/>
    </xf>
    <xf numFmtId="9" fontId="12" fillId="0" borderId="2" xfId="3" applyFont="1" applyFill="1" applyBorder="1" applyAlignment="1">
      <alignment horizontal="center" vertical="center"/>
    </xf>
    <xf numFmtId="43" fontId="12" fillId="0" borderId="2" xfId="1" applyFont="1" applyFill="1" applyBorder="1" applyAlignment="1">
      <alignment horizontal="center" vertical="center"/>
    </xf>
    <xf numFmtId="2" fontId="30" fillId="0" borderId="0" xfId="0" applyNumberFormat="1" applyFont="1" applyAlignment="1">
      <alignment vertical="center"/>
    </xf>
    <xf numFmtId="43" fontId="8" fillId="0" borderId="2" xfId="1" applyFont="1" applyBorder="1" applyAlignment="1">
      <alignment vertical="center"/>
    </xf>
    <xf numFmtId="43" fontId="30" fillId="0" borderId="0" xfId="0" applyNumberFormat="1" applyFont="1"/>
    <xf numFmtId="169" fontId="9" fillId="0" borderId="2" xfId="0" applyNumberFormat="1" applyFont="1" applyBorder="1" applyAlignment="1">
      <alignment horizontal="center" vertical="center" wrapText="1"/>
    </xf>
    <xf numFmtId="9" fontId="30" fillId="0" borderId="2" xfId="3" applyFont="1" applyFill="1" applyBorder="1" applyAlignment="1">
      <alignment horizontal="center" vertical="center"/>
    </xf>
    <xf numFmtId="43" fontId="30" fillId="0" borderId="2" xfId="1" applyFont="1" applyFill="1" applyBorder="1" applyAlignment="1">
      <alignment horizontal="center" vertical="center"/>
    </xf>
    <xf numFmtId="9" fontId="9" fillId="5" borderId="26" xfId="3" applyFont="1" applyFill="1" applyBorder="1" applyAlignment="1">
      <alignment horizontal="center" vertical="center"/>
    </xf>
    <xf numFmtId="43" fontId="33" fillId="5" borderId="26" xfId="1" applyFont="1" applyFill="1" applyBorder="1" applyAlignment="1">
      <alignment horizontal="center" vertical="center"/>
    </xf>
    <xf numFmtId="9" fontId="9" fillId="5" borderId="27" xfId="3" applyFont="1" applyFill="1" applyBorder="1" applyAlignment="1">
      <alignment horizontal="center" vertical="center"/>
    </xf>
    <xf numFmtId="43" fontId="33" fillId="5" borderId="27" xfId="1" applyFont="1" applyFill="1" applyBorder="1" applyAlignment="1">
      <alignment horizontal="center" vertical="center"/>
    </xf>
    <xf numFmtId="9" fontId="9" fillId="3" borderId="26" xfId="3" applyFont="1" applyFill="1" applyBorder="1" applyAlignment="1">
      <alignment horizontal="center" vertical="center"/>
    </xf>
    <xf numFmtId="9" fontId="9" fillId="3" borderId="27" xfId="3" applyFont="1" applyFill="1" applyBorder="1" applyAlignment="1">
      <alignment horizontal="center" vertical="center"/>
    </xf>
    <xf numFmtId="43" fontId="33" fillId="3" borderId="27" xfId="1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left" vertical="center" wrapText="1"/>
    </xf>
    <xf numFmtId="166" fontId="19" fillId="0" borderId="13" xfId="0" applyNumberFormat="1" applyFont="1" applyFill="1" applyBorder="1" applyAlignment="1">
      <alignment horizontal="center" vertical="top" wrapText="1"/>
    </xf>
    <xf numFmtId="0" fontId="18" fillId="0" borderId="13" xfId="0" applyFont="1" applyFill="1" applyBorder="1" applyAlignment="1">
      <alignment horizontal="left" vertical="top" wrapText="1"/>
    </xf>
    <xf numFmtId="166" fontId="19" fillId="0" borderId="13" xfId="0" applyNumberFormat="1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left" vertical="center" wrapText="1"/>
    </xf>
    <xf numFmtId="43" fontId="18" fillId="0" borderId="13" xfId="0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12" fillId="0" borderId="15" xfId="0" applyFont="1" applyFill="1" applyBorder="1" applyAlignment="1">
      <alignment horizontal="left" vertical="top" wrapText="1"/>
    </xf>
    <xf numFmtId="0" fontId="8" fillId="0" borderId="15" xfId="0" applyFont="1" applyFill="1" applyBorder="1" applyAlignment="1">
      <alignment horizontal="left" vertical="top" wrapText="1"/>
    </xf>
    <xf numFmtId="0" fontId="0" fillId="0" borderId="11" xfId="0" applyFill="1" applyBorder="1" applyAlignment="1">
      <alignment vertical="top" wrapText="1"/>
    </xf>
    <xf numFmtId="0" fontId="0" fillId="0" borderId="10" xfId="0" applyFill="1" applyBorder="1" applyAlignment="1">
      <alignment vertical="top" wrapText="1"/>
    </xf>
    <xf numFmtId="0" fontId="12" fillId="0" borderId="10" xfId="0" applyFont="1" applyFill="1" applyBorder="1" applyAlignment="1">
      <alignment horizontal="left" vertical="top" wrapText="1"/>
    </xf>
    <xf numFmtId="167" fontId="3" fillId="0" borderId="10" xfId="0" applyNumberFormat="1" applyFont="1" applyFill="1" applyBorder="1" applyAlignment="1">
      <alignment horizontal="left" vertical="top" wrapText="1"/>
    </xf>
    <xf numFmtId="43" fontId="0" fillId="0" borderId="0" xfId="0" applyNumberFormat="1" applyFill="1" applyBorder="1" applyAlignment="1">
      <alignment horizontal="left" vertical="top"/>
    </xf>
    <xf numFmtId="10" fontId="3" fillId="0" borderId="19" xfId="1" applyNumberFormat="1" applyFont="1" applyFill="1" applyBorder="1" applyAlignment="1">
      <alignment horizontal="right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33" fillId="3" borderId="14" xfId="0" applyFont="1" applyFill="1" applyBorder="1" applyAlignment="1">
      <alignment wrapText="1"/>
    </xf>
    <xf numFmtId="0" fontId="32" fillId="0" borderId="13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left" vertical="top" wrapText="1"/>
    </xf>
    <xf numFmtId="0" fontId="33" fillId="3" borderId="13" xfId="0" applyFont="1" applyFill="1" applyBorder="1" applyAlignment="1">
      <alignment vertical="center" wrapText="1"/>
    </xf>
    <xf numFmtId="0" fontId="33" fillId="0" borderId="15" xfId="0" applyFont="1" applyFill="1" applyBorder="1" applyAlignment="1">
      <alignment horizontal="left" vertical="center" wrapText="1"/>
    </xf>
    <xf numFmtId="0" fontId="30" fillId="0" borderId="15" xfId="0" applyFont="1" applyFill="1" applyBorder="1" applyAlignment="1">
      <alignment horizontal="left" vertical="top" wrapText="1"/>
    </xf>
    <xf numFmtId="0" fontId="33" fillId="3" borderId="13" xfId="0" applyFont="1" applyFill="1" applyBorder="1" applyAlignment="1">
      <alignment wrapText="1"/>
    </xf>
    <xf numFmtId="0" fontId="33" fillId="0" borderId="15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top" wrapText="1"/>
    </xf>
    <xf numFmtId="0" fontId="33" fillId="3" borderId="13" xfId="0" applyFont="1" applyFill="1" applyBorder="1" applyAlignment="1">
      <alignment horizontal="center" wrapText="1"/>
    </xf>
    <xf numFmtId="0" fontId="32" fillId="3" borderId="15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top"/>
    </xf>
    <xf numFmtId="0" fontId="12" fillId="0" borderId="13" xfId="0" applyFont="1" applyFill="1" applyBorder="1" applyAlignment="1">
      <alignment horizontal="left" vertical="top" wrapText="1"/>
    </xf>
    <xf numFmtId="0" fontId="30" fillId="0" borderId="13" xfId="0" applyFont="1" applyFill="1" applyBorder="1" applyAlignment="1">
      <alignment horizontal="left" vertical="top" wrapText="1"/>
    </xf>
    <xf numFmtId="0" fontId="8" fillId="0" borderId="13" xfId="0" applyFont="1" applyFill="1" applyBorder="1" applyAlignment="1">
      <alignment horizontal="left" vertical="top" wrapText="1"/>
    </xf>
    <xf numFmtId="0" fontId="0" fillId="0" borderId="22" xfId="0" applyFill="1" applyBorder="1" applyAlignment="1">
      <alignment vertical="top" wrapText="1"/>
    </xf>
    <xf numFmtId="0" fontId="0" fillId="0" borderId="19" xfId="0" applyFill="1" applyBorder="1" applyAlignment="1">
      <alignment vertical="top" wrapText="1"/>
    </xf>
    <xf numFmtId="0" fontId="12" fillId="0" borderId="19" xfId="0" applyFont="1" applyFill="1" applyBorder="1" applyAlignment="1">
      <alignment horizontal="left" vertical="top" wrapText="1"/>
    </xf>
    <xf numFmtId="167" fontId="3" fillId="0" borderId="19" xfId="0" applyNumberFormat="1" applyFont="1" applyFill="1" applyBorder="1" applyAlignment="1">
      <alignment horizontal="left" vertical="top" wrapText="1"/>
    </xf>
    <xf numFmtId="0" fontId="10" fillId="3" borderId="13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left" vertical="center"/>
    </xf>
    <xf numFmtId="0" fontId="36" fillId="0" borderId="0" xfId="0" applyFont="1" applyFill="1"/>
    <xf numFmtId="0" fontId="7" fillId="2" borderId="5" xfId="0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 vertical="center"/>
    </xf>
    <xf numFmtId="0" fontId="36" fillId="0" borderId="0" xfId="0" applyFont="1" applyFill="1" applyAlignment="1">
      <alignment horizontal="center"/>
    </xf>
    <xf numFmtId="0" fontId="36" fillId="0" borderId="0" xfId="0" applyFont="1" applyFill="1" applyAlignment="1">
      <alignment vertical="center" wrapText="1"/>
    </xf>
    <xf numFmtId="4" fontId="36" fillId="0" borderId="0" xfId="0" applyNumberFormat="1" applyFont="1" applyFill="1" applyAlignment="1">
      <alignment horizontal="right"/>
    </xf>
    <xf numFmtId="0" fontId="36" fillId="0" borderId="0" xfId="0" applyFont="1" applyFill="1" applyAlignment="1">
      <alignment horizontal="center" vertical="center"/>
    </xf>
    <xf numFmtId="166" fontId="15" fillId="0" borderId="13" xfId="0" applyNumberFormat="1" applyFont="1" applyFill="1" applyBorder="1" applyAlignment="1">
      <alignment horizontal="left" vertical="center" wrapText="1"/>
    </xf>
    <xf numFmtId="165" fontId="15" fillId="3" borderId="14" xfId="0" quotePrefix="1" applyNumberFormat="1" applyFont="1" applyFill="1" applyBorder="1" applyAlignment="1">
      <alignment horizontal="right" vertical="center" wrapText="1"/>
    </xf>
    <xf numFmtId="165" fontId="15" fillId="3" borderId="13" xfId="0" quotePrefix="1" applyNumberFormat="1" applyFont="1" applyFill="1" applyBorder="1" applyAlignment="1">
      <alignment horizontal="right" vertical="center" wrapText="1"/>
    </xf>
    <xf numFmtId="4" fontId="7" fillId="2" borderId="5" xfId="0" applyNumberFormat="1" applyFont="1" applyFill="1" applyBorder="1" applyAlignment="1">
      <alignment horizontal="center" vertical="center" wrapText="1"/>
    </xf>
    <xf numFmtId="43" fontId="12" fillId="0" borderId="0" xfId="0" applyNumberFormat="1" applyFont="1" applyFill="1" applyBorder="1" applyAlignment="1">
      <alignment horizontal="left" vertical="center"/>
    </xf>
    <xf numFmtId="43" fontId="3" fillId="0" borderId="13" xfId="1" applyFont="1" applyFill="1" applyBorder="1" applyAlignment="1">
      <alignment horizontal="right" vertical="center" wrapText="1"/>
    </xf>
    <xf numFmtId="43" fontId="15" fillId="3" borderId="28" xfId="1" applyFont="1" applyFill="1" applyBorder="1" applyAlignment="1">
      <alignment horizontal="right" vertical="center" wrapText="1"/>
    </xf>
    <xf numFmtId="43" fontId="17" fillId="0" borderId="0" xfId="0" applyNumberFormat="1" applyFont="1" applyFill="1" applyBorder="1" applyAlignment="1">
      <alignment horizontal="left" vertical="top"/>
    </xf>
    <xf numFmtId="10" fontId="3" fillId="0" borderId="13" xfId="3" applyNumberFormat="1" applyFont="1" applyFill="1" applyBorder="1" applyAlignment="1">
      <alignment horizontal="right" vertical="center" wrapText="1"/>
    </xf>
    <xf numFmtId="170" fontId="15" fillId="3" borderId="28" xfId="3" applyNumberFormat="1" applyFont="1" applyFill="1" applyBorder="1" applyAlignment="1">
      <alignment horizontal="right" vertical="center" wrapText="1"/>
    </xf>
    <xf numFmtId="170" fontId="3" fillId="0" borderId="13" xfId="3" applyNumberFormat="1" applyFont="1" applyFill="1" applyBorder="1" applyAlignment="1">
      <alignment horizontal="right" vertical="center" wrapText="1"/>
    </xf>
    <xf numFmtId="166" fontId="3" fillId="0" borderId="12" xfId="0" applyNumberFormat="1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center" wrapText="1"/>
    </xf>
    <xf numFmtId="167" fontId="3" fillId="0" borderId="12" xfId="0" applyNumberFormat="1" applyFont="1" applyFill="1" applyBorder="1" applyAlignment="1">
      <alignment horizontal="center" vertical="center" wrapText="1"/>
    </xf>
    <xf numFmtId="43" fontId="3" fillId="0" borderId="20" xfId="1" applyFont="1" applyFill="1" applyBorder="1" applyAlignment="1">
      <alignment horizontal="right" vertical="center" wrapText="1"/>
    </xf>
    <xf numFmtId="10" fontId="3" fillId="0" borderId="20" xfId="1" applyNumberFormat="1" applyFont="1" applyFill="1" applyBorder="1" applyAlignment="1">
      <alignment horizontal="right" vertical="center" wrapText="1"/>
    </xf>
    <xf numFmtId="0" fontId="0" fillId="0" borderId="21" xfId="0" applyFill="1" applyBorder="1" applyAlignment="1">
      <alignment vertical="center" wrapText="1"/>
    </xf>
    <xf numFmtId="0" fontId="0" fillId="0" borderId="20" xfId="0" applyFill="1" applyBorder="1" applyAlignment="1">
      <alignment vertical="center" wrapText="1"/>
    </xf>
    <xf numFmtId="170" fontId="3" fillId="0" borderId="12" xfId="3" applyNumberFormat="1" applyFont="1" applyFill="1" applyBorder="1" applyAlignment="1">
      <alignment horizontal="right" vertical="center" wrapText="1"/>
    </xf>
    <xf numFmtId="10" fontId="3" fillId="0" borderId="12" xfId="3" applyNumberFormat="1" applyFont="1" applyFill="1" applyBorder="1" applyAlignment="1">
      <alignment horizontal="right" vertical="center" wrapText="1"/>
    </xf>
    <xf numFmtId="43" fontId="3" fillId="0" borderId="12" xfId="1" applyFont="1" applyFill="1" applyBorder="1" applyAlignment="1">
      <alignment horizontal="left" vertical="center" wrapText="1"/>
    </xf>
    <xf numFmtId="43" fontId="3" fillId="0" borderId="20" xfId="1" applyFont="1" applyFill="1" applyBorder="1" applyAlignment="1">
      <alignment horizontal="left" vertical="center" wrapText="1"/>
    </xf>
    <xf numFmtId="167" fontId="15" fillId="3" borderId="19" xfId="0" applyNumberFormat="1" applyFont="1" applyFill="1" applyBorder="1" applyAlignment="1">
      <alignment horizontal="center" vertical="center" wrapText="1"/>
    </xf>
    <xf numFmtId="43" fontId="36" fillId="0" borderId="0" xfId="1" applyFont="1" applyFill="1"/>
    <xf numFmtId="43" fontId="36" fillId="0" borderId="0" xfId="0" applyNumberFormat="1" applyFont="1" applyFill="1"/>
    <xf numFmtId="9" fontId="16" fillId="3" borderId="10" xfId="3" applyFont="1" applyFill="1" applyBorder="1" applyAlignment="1">
      <alignment horizontal="center" vertical="center" wrapText="1"/>
    </xf>
    <xf numFmtId="10" fontId="12" fillId="0" borderId="0" xfId="0" applyNumberFormat="1" applyFont="1" applyFill="1" applyBorder="1" applyAlignment="1">
      <alignment horizontal="left" vertical="center"/>
    </xf>
    <xf numFmtId="43" fontId="3" fillId="0" borderId="19" xfId="1" applyFont="1" applyFill="1" applyBorder="1" applyAlignment="1">
      <alignment horizontal="center" vertical="center" wrapText="1"/>
    </xf>
    <xf numFmtId="165" fontId="15" fillId="3" borderId="14" xfId="0" quotePrefix="1" applyNumberFormat="1" applyFont="1" applyFill="1" applyBorder="1" applyAlignment="1">
      <alignment horizontal="center" vertical="center" wrapText="1"/>
    </xf>
    <xf numFmtId="166" fontId="3" fillId="0" borderId="13" xfId="0" applyNumberFormat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top" wrapText="1"/>
    </xf>
    <xf numFmtId="166" fontId="16" fillId="3" borderId="15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/>
    </xf>
    <xf numFmtId="43" fontId="16" fillId="3" borderId="14" xfId="1" applyFont="1" applyFill="1" applyBorder="1" applyAlignment="1">
      <alignment horizontal="right" vertical="center" wrapText="1"/>
    </xf>
    <xf numFmtId="10" fontId="16" fillId="3" borderId="14" xfId="3" applyNumberFormat="1" applyFont="1" applyFill="1" applyBorder="1" applyAlignment="1">
      <alignment horizontal="right" vertical="center" wrapText="1"/>
    </xf>
    <xf numFmtId="43" fontId="16" fillId="3" borderId="13" xfId="1" applyFont="1" applyFill="1" applyBorder="1" applyAlignment="1">
      <alignment horizontal="right" vertical="center" wrapText="1"/>
    </xf>
    <xf numFmtId="10" fontId="16" fillId="3" borderId="13" xfId="3" applyNumberFormat="1" applyFont="1" applyFill="1" applyBorder="1" applyAlignment="1">
      <alignment horizontal="right" vertical="center" wrapText="1"/>
    </xf>
    <xf numFmtId="0" fontId="30" fillId="0" borderId="13" xfId="0" applyFont="1" applyFill="1" applyBorder="1" applyAlignment="1">
      <alignment horizontal="center" vertical="top" wrapText="1"/>
    </xf>
    <xf numFmtId="167" fontId="15" fillId="3" borderId="14" xfId="0" applyNumberFormat="1" applyFont="1" applyFill="1" applyBorder="1" applyAlignment="1">
      <alignment horizontal="left" vertical="top" wrapText="1"/>
    </xf>
    <xf numFmtId="167" fontId="3" fillId="0" borderId="13" xfId="0" applyNumberFormat="1" applyFont="1" applyFill="1" applyBorder="1" applyAlignment="1">
      <alignment horizontal="left" vertical="top" wrapText="1"/>
    </xf>
    <xf numFmtId="10" fontId="16" fillId="3" borderId="15" xfId="3" applyNumberFormat="1" applyFont="1" applyFill="1" applyBorder="1" applyAlignment="1">
      <alignment horizontal="right" vertical="center" wrapText="1"/>
    </xf>
    <xf numFmtId="0" fontId="30" fillId="0" borderId="12" xfId="0" applyFont="1" applyFill="1" applyBorder="1" applyAlignment="1">
      <alignment horizontal="left" vertical="top" wrapText="1"/>
    </xf>
    <xf numFmtId="0" fontId="8" fillId="0" borderId="12" xfId="0" applyFont="1" applyFill="1" applyBorder="1" applyAlignment="1">
      <alignment horizontal="left" vertical="top" wrapText="1"/>
    </xf>
    <xf numFmtId="0" fontId="0" fillId="0" borderId="21" xfId="0" applyFill="1" applyBorder="1" applyAlignment="1">
      <alignment vertical="top" wrapText="1"/>
    </xf>
    <xf numFmtId="0" fontId="0" fillId="0" borderId="20" xfId="0" applyFill="1" applyBorder="1" applyAlignment="1">
      <alignment vertical="top" wrapText="1"/>
    </xf>
    <xf numFmtId="0" fontId="12" fillId="0" borderId="12" xfId="0" applyFont="1" applyFill="1" applyBorder="1" applyAlignment="1">
      <alignment horizontal="left" vertical="top" wrapText="1"/>
    </xf>
    <xf numFmtId="0" fontId="12" fillId="0" borderId="20" xfId="0" applyFont="1" applyFill="1" applyBorder="1" applyAlignment="1">
      <alignment horizontal="left" vertical="top" wrapText="1"/>
    </xf>
    <xf numFmtId="43" fontId="3" fillId="0" borderId="12" xfId="1" applyFont="1" applyFill="1" applyBorder="1" applyAlignment="1">
      <alignment horizontal="right" vertical="center" wrapText="1"/>
    </xf>
    <xf numFmtId="10" fontId="33" fillId="5" borderId="26" xfId="3" applyNumberFormat="1" applyFont="1" applyFill="1" applyBorder="1" applyAlignment="1">
      <alignment horizontal="center" vertical="center"/>
    </xf>
    <xf numFmtId="10" fontId="33" fillId="3" borderId="26" xfId="3" applyNumberFormat="1" applyFont="1" applyFill="1" applyBorder="1" applyAlignment="1">
      <alignment horizontal="center" vertical="center"/>
    </xf>
    <xf numFmtId="10" fontId="33" fillId="3" borderId="26" xfId="1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13" xfId="0" quotePrefix="1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vertical="center" wrapText="1"/>
    </xf>
    <xf numFmtId="0" fontId="12" fillId="0" borderId="15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left" vertical="center" wrapText="1"/>
    </xf>
    <xf numFmtId="0" fontId="0" fillId="7" borderId="22" xfId="0" applyFill="1" applyBorder="1" applyAlignment="1">
      <alignment vertical="center" wrapText="1"/>
    </xf>
    <xf numFmtId="0" fontId="0" fillId="7" borderId="19" xfId="0" applyFill="1" applyBorder="1" applyAlignment="1">
      <alignment vertical="center" wrapText="1"/>
    </xf>
    <xf numFmtId="167" fontId="3" fillId="7" borderId="13" xfId="0" applyNumberFormat="1" applyFont="1" applyFill="1" applyBorder="1" applyAlignment="1">
      <alignment horizontal="center" vertical="center" wrapText="1"/>
    </xf>
    <xf numFmtId="43" fontId="3" fillId="7" borderId="19" xfId="1" applyFont="1" applyFill="1" applyBorder="1" applyAlignment="1">
      <alignment horizontal="right" vertical="center" wrapText="1"/>
    </xf>
    <xf numFmtId="10" fontId="3" fillId="7" borderId="19" xfId="1" applyNumberFormat="1" applyFont="1" applyFill="1" applyBorder="1" applyAlignment="1">
      <alignment horizontal="right" vertical="center" wrapText="1"/>
    </xf>
    <xf numFmtId="43" fontId="12" fillId="0" borderId="0" xfId="1" applyFont="1" applyFill="1" applyBorder="1" applyAlignment="1">
      <alignment horizontal="left" vertical="center"/>
    </xf>
    <xf numFmtId="166" fontId="3" fillId="7" borderId="13" xfId="0" applyNumberFormat="1" applyFont="1" applyFill="1" applyBorder="1" applyAlignment="1">
      <alignment horizontal="left" vertical="center" wrapText="1"/>
    </xf>
    <xf numFmtId="0" fontId="33" fillId="2" borderId="12" xfId="0" applyFont="1" applyFill="1" applyBorder="1" applyAlignment="1">
      <alignment horizontal="center" vertical="center" wrapText="1"/>
    </xf>
    <xf numFmtId="0" fontId="33" fillId="2" borderId="14" xfId="0" applyFont="1" applyFill="1" applyBorder="1" applyAlignment="1">
      <alignment horizontal="center" vertical="center" wrapText="1"/>
    </xf>
    <xf numFmtId="172" fontId="12" fillId="0" borderId="0" xfId="0" applyNumberFormat="1" applyFont="1" applyFill="1" applyBorder="1" applyAlignment="1">
      <alignment horizontal="left" vertical="center"/>
    </xf>
    <xf numFmtId="167" fontId="12" fillId="0" borderId="0" xfId="0" applyNumberFormat="1" applyFont="1" applyFill="1" applyBorder="1" applyAlignment="1">
      <alignment horizontal="left" vertical="center"/>
    </xf>
    <xf numFmtId="43" fontId="3" fillId="7" borderId="13" xfId="1" applyFont="1" applyFill="1" applyBorder="1" applyAlignment="1">
      <alignment horizontal="right" vertical="center" wrapText="1"/>
    </xf>
    <xf numFmtId="9" fontId="16" fillId="3" borderId="10" xfId="3" applyFont="1" applyFill="1" applyBorder="1" applyAlignment="1">
      <alignment horizontal="right" vertical="center" wrapText="1"/>
    </xf>
    <xf numFmtId="0" fontId="33" fillId="2" borderId="1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/>
    </xf>
    <xf numFmtId="0" fontId="33" fillId="2" borderId="14" xfId="0" applyFont="1" applyFill="1" applyBorder="1" applyAlignment="1">
      <alignment horizontal="center" vertical="center" wrapText="1"/>
    </xf>
    <xf numFmtId="167" fontId="8" fillId="0" borderId="13" xfId="0" applyNumberFormat="1" applyFont="1" applyFill="1" applyBorder="1" applyAlignment="1">
      <alignment horizontal="center" vertical="center" wrapText="1"/>
    </xf>
    <xf numFmtId="164" fontId="15" fillId="3" borderId="13" xfId="4" quotePrefix="1" applyFont="1" applyFill="1" applyBorder="1" applyAlignment="1">
      <alignment horizontal="right" vertical="center" wrapText="1"/>
    </xf>
    <xf numFmtId="166" fontId="16" fillId="3" borderId="12" xfId="0" applyNumberFormat="1" applyFont="1" applyFill="1" applyBorder="1" applyAlignment="1">
      <alignment horizontal="center" vertical="center" wrapText="1"/>
    </xf>
    <xf numFmtId="0" fontId="32" fillId="3" borderId="12" xfId="0" applyFont="1" applyFill="1" applyBorder="1" applyAlignment="1">
      <alignment horizontal="left" vertical="center" wrapText="1"/>
    </xf>
    <xf numFmtId="0" fontId="11" fillId="3" borderId="12" xfId="0" applyFont="1" applyFill="1" applyBorder="1" applyAlignment="1">
      <alignment horizontal="left" vertical="center" wrapText="1"/>
    </xf>
    <xf numFmtId="0" fontId="20" fillId="3" borderId="21" xfId="0" applyFont="1" applyFill="1" applyBorder="1" applyAlignment="1">
      <alignment vertical="center" wrapText="1"/>
    </xf>
    <xf numFmtId="0" fontId="20" fillId="3" borderId="20" xfId="0" applyFont="1" applyFill="1" applyBorder="1" applyAlignment="1">
      <alignment vertical="center" wrapText="1"/>
    </xf>
    <xf numFmtId="0" fontId="11" fillId="3" borderId="12" xfId="0" applyFont="1" applyFill="1" applyBorder="1" applyAlignment="1">
      <alignment horizontal="center" vertical="center" wrapText="1"/>
    </xf>
    <xf numFmtId="43" fontId="16" fillId="3" borderId="20" xfId="1" applyFont="1" applyFill="1" applyBorder="1" applyAlignment="1">
      <alignment horizontal="left" vertical="center" wrapText="1"/>
    </xf>
    <xf numFmtId="43" fontId="16" fillId="3" borderId="20" xfId="1" applyFont="1" applyFill="1" applyBorder="1" applyAlignment="1">
      <alignment horizontal="right" vertical="center" wrapText="1"/>
    </xf>
    <xf numFmtId="9" fontId="16" fillId="3" borderId="20" xfId="3" applyFont="1" applyFill="1" applyBorder="1" applyAlignment="1">
      <alignment horizontal="right" vertical="center" wrapText="1"/>
    </xf>
    <xf numFmtId="10" fontId="16" fillId="3" borderId="12" xfId="3" applyNumberFormat="1" applyFont="1" applyFill="1" applyBorder="1" applyAlignment="1">
      <alignment horizontal="right" vertical="center" wrapText="1"/>
    </xf>
    <xf numFmtId="0" fontId="12" fillId="0" borderId="19" xfId="0" applyFont="1" applyFill="1" applyBorder="1" applyAlignment="1">
      <alignment vertical="center" wrapText="1"/>
    </xf>
    <xf numFmtId="169" fontId="0" fillId="0" borderId="22" xfId="0" applyNumberFormat="1" applyFill="1" applyBorder="1" applyAlignment="1">
      <alignment vertical="center" wrapText="1"/>
    </xf>
    <xf numFmtId="169" fontId="34" fillId="0" borderId="22" xfId="0" applyNumberFormat="1" applyFont="1" applyFill="1" applyBorder="1" applyAlignment="1">
      <alignment vertical="center" wrapText="1"/>
    </xf>
    <xf numFmtId="169" fontId="34" fillId="0" borderId="19" xfId="0" applyNumberFormat="1" applyFont="1" applyFill="1" applyBorder="1" applyAlignment="1">
      <alignment vertical="center" wrapText="1"/>
    </xf>
    <xf numFmtId="4" fontId="7" fillId="2" borderId="14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8" fillId="0" borderId="25" xfId="0" quotePrefix="1" applyFont="1" applyBorder="1" applyAlignment="1">
      <alignment horizontal="center" vertical="center" wrapText="1"/>
    </xf>
    <xf numFmtId="0" fontId="9" fillId="0" borderId="25" xfId="0" applyFont="1" applyBorder="1" applyAlignment="1">
      <alignment horizontal="left" vertical="center" wrapText="1"/>
    </xf>
    <xf numFmtId="43" fontId="8" fillId="0" borderId="25" xfId="1" applyFont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left" vertical="center"/>
    </xf>
    <xf numFmtId="43" fontId="12" fillId="0" borderId="29" xfId="0" applyNumberFormat="1" applyFont="1" applyFill="1" applyBorder="1" applyAlignment="1">
      <alignment horizontal="left" vertical="center"/>
    </xf>
    <xf numFmtId="0" fontId="8" fillId="0" borderId="5" xfId="0" applyFont="1" applyFill="1" applyBorder="1" applyAlignment="1">
      <alignment vertical="center"/>
    </xf>
    <xf numFmtId="0" fontId="8" fillId="0" borderId="2" xfId="0" quotePrefix="1" applyFont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165" fontId="15" fillId="3" borderId="15" xfId="0" quotePrefix="1" applyNumberFormat="1" applyFont="1" applyFill="1" applyBorder="1" applyAlignment="1">
      <alignment horizontal="right" vertical="center" wrapText="1"/>
    </xf>
    <xf numFmtId="0" fontId="10" fillId="3" borderId="15" xfId="0" applyFont="1" applyFill="1" applyBorder="1" applyAlignment="1">
      <alignment vertical="center" wrapText="1"/>
    </xf>
    <xf numFmtId="0" fontId="33" fillId="3" borderId="15" xfId="0" applyFont="1" applyFill="1" applyBorder="1" applyAlignment="1">
      <alignment wrapText="1"/>
    </xf>
    <xf numFmtId="0" fontId="10" fillId="3" borderId="15" xfId="0" applyFont="1" applyFill="1" applyBorder="1" applyAlignment="1">
      <alignment horizontal="left" vertical="top" wrapText="1"/>
    </xf>
    <xf numFmtId="167" fontId="15" fillId="3" borderId="15" xfId="0" applyNumberFormat="1" applyFont="1" applyFill="1" applyBorder="1" applyAlignment="1">
      <alignment horizontal="left" vertical="top" wrapText="1"/>
    </xf>
    <xf numFmtId="168" fontId="15" fillId="3" borderId="15" xfId="0" applyNumberFormat="1" applyFont="1" applyFill="1" applyBorder="1" applyAlignment="1">
      <alignment horizontal="right" vertical="top" wrapText="1"/>
    </xf>
    <xf numFmtId="0" fontId="4" fillId="8" borderId="0" xfId="5" applyFont="1" applyFill="1" applyBorder="1"/>
    <xf numFmtId="0" fontId="7" fillId="8" borderId="0" xfId="5" applyFont="1" applyFill="1" applyBorder="1" applyAlignment="1">
      <alignment horizontal="center"/>
    </xf>
    <xf numFmtId="0" fontId="4" fillId="8" borderId="0" xfId="5" applyFont="1" applyFill="1" applyBorder="1" applyAlignment="1"/>
    <xf numFmtId="0" fontId="41" fillId="0" borderId="0" xfId="0" applyFont="1" applyFill="1" applyBorder="1" applyAlignment="1">
      <alignment vertical="top"/>
    </xf>
    <xf numFmtId="0" fontId="41" fillId="0" borderId="0" xfId="0" applyFont="1" applyFill="1" applyBorder="1" applyAlignment="1">
      <alignment vertical="top" wrapText="1"/>
    </xf>
    <xf numFmtId="0" fontId="42" fillId="9" borderId="0" xfId="0" applyFont="1" applyFill="1" applyBorder="1" applyAlignment="1" applyProtection="1">
      <alignment horizontal="left"/>
      <protection locked="0"/>
    </xf>
    <xf numFmtId="0" fontId="7" fillId="8" borderId="0" xfId="5" applyFont="1" applyFill="1" applyBorder="1"/>
    <xf numFmtId="0" fontId="4" fillId="8" borderId="0" xfId="5" applyFont="1" applyFill="1" applyBorder="1" applyAlignment="1">
      <alignment horizontal="center"/>
    </xf>
    <xf numFmtId="0" fontId="4" fillId="8" borderId="36" xfId="5" applyFont="1" applyFill="1" applyBorder="1"/>
    <xf numFmtId="0" fontId="4" fillId="8" borderId="36" xfId="5" applyFont="1" applyFill="1" applyBorder="1" applyAlignment="1">
      <alignment horizontal="center"/>
    </xf>
    <xf numFmtId="173" fontId="4" fillId="11" borderId="40" xfId="6" applyFont="1" applyFill="1" applyBorder="1" applyAlignment="1">
      <alignment horizontal="center" vertical="center"/>
    </xf>
    <xf numFmtId="0" fontId="4" fillId="0" borderId="0" xfId="5" applyFont="1" applyAlignment="1">
      <alignment vertical="center"/>
    </xf>
    <xf numFmtId="0" fontId="4" fillId="0" borderId="40" xfId="5" applyFont="1" applyBorder="1" applyAlignment="1">
      <alignment horizontal="center" vertical="center"/>
    </xf>
    <xf numFmtId="0" fontId="4" fillId="10" borderId="40" xfId="5" applyFont="1" applyFill="1" applyBorder="1" applyAlignment="1">
      <alignment vertical="center" wrapText="1"/>
    </xf>
    <xf numFmtId="173" fontId="4" fillId="10" borderId="40" xfId="5" applyNumberFormat="1" applyFont="1" applyFill="1" applyBorder="1" applyAlignment="1">
      <alignment horizontal="center" vertical="center"/>
    </xf>
    <xf numFmtId="10" fontId="4" fillId="11" borderId="40" xfId="5" applyNumberFormat="1" applyFont="1" applyFill="1" applyBorder="1" applyAlignment="1">
      <alignment horizontal="center" vertical="center"/>
    </xf>
    <xf numFmtId="10" fontId="4" fillId="0" borderId="40" xfId="7" applyNumberFormat="1" applyFont="1" applyBorder="1" applyAlignment="1">
      <alignment horizontal="center" vertical="center"/>
    </xf>
    <xf numFmtId="0" fontId="4" fillId="10" borderId="40" xfId="5" applyFont="1" applyFill="1" applyBorder="1" applyAlignment="1">
      <alignment vertical="center"/>
    </xf>
    <xf numFmtId="10" fontId="4" fillId="11" borderId="40" xfId="7" applyNumberFormat="1" applyFont="1" applyFill="1" applyBorder="1" applyAlignment="1">
      <alignment horizontal="center" vertical="center"/>
    </xf>
    <xf numFmtId="0" fontId="4" fillId="10" borderId="40" xfId="5" applyFont="1" applyFill="1" applyBorder="1" applyAlignment="1">
      <alignment horizontal="left" vertical="center"/>
    </xf>
    <xf numFmtId="173" fontId="4" fillId="10" borderId="40" xfId="6" applyFont="1" applyFill="1" applyBorder="1" applyAlignment="1">
      <alignment horizontal="center" vertical="center"/>
    </xf>
    <xf numFmtId="10" fontId="4" fillId="10" borderId="40" xfId="7" applyNumberFormat="1" applyFont="1" applyFill="1" applyBorder="1" applyAlignment="1">
      <alignment horizontal="center" vertical="center"/>
    </xf>
    <xf numFmtId="0" fontId="4" fillId="8" borderId="43" xfId="5" applyFont="1" applyFill="1" applyBorder="1" applyAlignment="1">
      <alignment horizontal="center" vertical="center"/>
    </xf>
    <xf numFmtId="0" fontId="4" fillId="8" borderId="0" xfId="5" applyFont="1" applyFill="1" applyBorder="1" applyAlignment="1">
      <alignment vertical="center"/>
    </xf>
    <xf numFmtId="10" fontId="4" fillId="8" borderId="0" xfId="5" applyNumberFormat="1" applyFont="1" applyFill="1" applyBorder="1" applyAlignment="1">
      <alignment vertical="center"/>
    </xf>
    <xf numFmtId="10" fontId="4" fillId="8" borderId="44" xfId="5" applyNumberFormat="1" applyFont="1" applyFill="1" applyBorder="1" applyAlignment="1">
      <alignment vertical="center"/>
    </xf>
    <xf numFmtId="0" fontId="4" fillId="0" borderId="40" xfId="5" applyFont="1" applyBorder="1" applyAlignment="1">
      <alignment horizontal="right" vertical="center"/>
    </xf>
    <xf numFmtId="0" fontId="4" fillId="8" borderId="44" xfId="5" applyFont="1" applyFill="1" applyBorder="1" applyAlignment="1">
      <alignment vertical="center"/>
    </xf>
    <xf numFmtId="10" fontId="4" fillId="11" borderId="41" xfId="7" applyNumberFormat="1" applyFont="1" applyFill="1" applyBorder="1" applyAlignment="1">
      <alignment horizontal="center" vertical="center"/>
    </xf>
    <xf numFmtId="173" fontId="4" fillId="0" borderId="40" xfId="5" applyNumberFormat="1" applyFont="1" applyBorder="1" applyAlignment="1">
      <alignment horizontal="center" vertical="center"/>
    </xf>
    <xf numFmtId="0" fontId="4" fillId="0" borderId="46" xfId="5" applyFont="1" applyBorder="1" applyAlignment="1">
      <alignment horizontal="center" vertical="center"/>
    </xf>
    <xf numFmtId="10" fontId="4" fillId="11" borderId="40" xfId="7" applyNumberFormat="1" applyFont="1" applyFill="1" applyBorder="1" applyAlignment="1">
      <alignment vertical="center"/>
    </xf>
    <xf numFmtId="10" fontId="4" fillId="0" borderId="0" xfId="5" applyNumberFormat="1" applyFont="1" applyAlignment="1">
      <alignment vertical="center"/>
    </xf>
    <xf numFmtId="10" fontId="4" fillId="12" borderId="40" xfId="7" applyNumberFormat="1" applyFont="1" applyFill="1" applyBorder="1" applyAlignment="1">
      <alignment horizontal="center" vertical="center"/>
    </xf>
    <xf numFmtId="0" fontId="9" fillId="0" borderId="40" xfId="5" applyFont="1" applyBorder="1" applyAlignment="1">
      <alignment horizontal="center" vertical="center"/>
    </xf>
    <xf numFmtId="0" fontId="4" fillId="0" borderId="40" xfId="5" applyFont="1" applyBorder="1" applyAlignment="1">
      <alignment vertical="center"/>
    </xf>
    <xf numFmtId="10" fontId="4" fillId="13" borderId="40" xfId="7" applyNumberFormat="1" applyFont="1" applyFill="1" applyBorder="1" applyAlignment="1">
      <alignment horizontal="center" vertical="center"/>
    </xf>
    <xf numFmtId="0" fontId="4" fillId="0" borderId="0" xfId="5" applyFont="1"/>
    <xf numFmtId="0" fontId="4" fillId="0" borderId="0" xfId="5" applyFont="1" applyBorder="1" applyAlignment="1">
      <alignment horizontal="right" vertical="center"/>
    </xf>
    <xf numFmtId="0" fontId="4" fillId="8" borderId="0" xfId="5" applyFont="1" applyFill="1"/>
    <xf numFmtId="0" fontId="9" fillId="0" borderId="0" xfId="5" applyFont="1" applyBorder="1" applyAlignment="1">
      <alignment horizontal="center" vertical="center"/>
    </xf>
    <xf numFmtId="0" fontId="4" fillId="8" borderId="0" xfId="5" applyFont="1" applyFill="1" applyAlignment="1">
      <alignment horizontal="center"/>
    </xf>
    <xf numFmtId="0" fontId="4" fillId="8" borderId="48" xfId="5" applyFont="1" applyFill="1" applyBorder="1"/>
    <xf numFmtId="0" fontId="4" fillId="8" borderId="49" xfId="5" applyFont="1" applyFill="1" applyBorder="1"/>
    <xf numFmtId="0" fontId="4" fillId="0" borderId="49" xfId="5" applyFont="1" applyBorder="1"/>
    <xf numFmtId="0" fontId="4" fillId="8" borderId="45" xfId="5" applyFont="1" applyFill="1" applyBorder="1"/>
    <xf numFmtId="0" fontId="4" fillId="8" borderId="43" xfId="5" applyFont="1" applyFill="1" applyBorder="1"/>
    <xf numFmtId="0" fontId="4" fillId="0" borderId="0" xfId="5" applyFont="1" applyBorder="1"/>
    <xf numFmtId="0" fontId="4" fillId="8" borderId="44" xfId="5" applyFont="1" applyFill="1" applyBorder="1"/>
    <xf numFmtId="0" fontId="4" fillId="8" borderId="46" xfId="5" applyFont="1" applyFill="1" applyBorder="1"/>
    <xf numFmtId="0" fontId="4" fillId="0" borderId="36" xfId="5" applyFont="1" applyBorder="1"/>
    <xf numFmtId="0" fontId="4" fillId="8" borderId="47" xfId="5" applyFont="1" applyFill="1" applyBorder="1"/>
    <xf numFmtId="0" fontId="4" fillId="8" borderId="0" xfId="8" applyFont="1" applyFill="1" applyBorder="1" applyAlignment="1">
      <alignment horizontal="center" vertical="center"/>
    </xf>
    <xf numFmtId="0" fontId="4" fillId="8" borderId="0" xfId="8" applyFill="1" applyBorder="1" applyAlignment="1">
      <alignment horizontal="center" vertical="center"/>
    </xf>
    <xf numFmtId="0" fontId="4" fillId="0" borderId="0" xfId="0" applyFont="1" applyBorder="1" applyAlignment="1" applyProtection="1">
      <alignment horizontal="center"/>
    </xf>
    <xf numFmtId="10" fontId="4" fillId="0" borderId="0" xfId="5" applyNumberFormat="1" applyFont="1"/>
    <xf numFmtId="0" fontId="8" fillId="8" borderId="0" xfId="5" applyFont="1" applyFill="1" applyAlignment="1">
      <alignment horizontal="right"/>
    </xf>
    <xf numFmtId="0" fontId="8" fillId="8" borderId="0" xfId="5" applyFont="1" applyFill="1" applyAlignment="1">
      <alignment horizontal="center"/>
    </xf>
    <xf numFmtId="0" fontId="8" fillId="8" borderId="0" xfId="5" applyFont="1" applyFill="1"/>
    <xf numFmtId="0" fontId="4" fillId="0" borderId="0" xfId="5" applyFont="1" applyAlignment="1">
      <alignment horizontal="center"/>
    </xf>
    <xf numFmtId="0" fontId="0" fillId="0" borderId="5" xfId="0" applyFill="1" applyBorder="1" applyAlignment="1">
      <alignment horizontal="left" vertical="top"/>
    </xf>
    <xf numFmtId="0" fontId="43" fillId="0" borderId="5" xfId="0" applyFont="1" applyFill="1" applyBorder="1" applyAlignment="1">
      <alignment vertical="center" wrapText="1"/>
    </xf>
    <xf numFmtId="0" fontId="45" fillId="14" borderId="0" xfId="9" applyFont="1" applyFill="1" applyBorder="1"/>
    <xf numFmtId="0" fontId="4" fillId="0" borderId="0" xfId="10" applyFont="1" applyFill="1" applyBorder="1"/>
    <xf numFmtId="0" fontId="48" fillId="14" borderId="0" xfId="10" applyFont="1" applyFill="1" applyBorder="1" applyAlignment="1"/>
    <xf numFmtId="0" fontId="49" fillId="14" borderId="0" xfId="9" applyFont="1" applyFill="1" applyBorder="1"/>
    <xf numFmtId="0" fontId="49" fillId="14" borderId="0" xfId="9" applyFont="1" applyFill="1" applyBorder="1" applyAlignment="1"/>
    <xf numFmtId="0" fontId="31" fillId="14" borderId="5" xfId="10" applyFont="1" applyFill="1" applyBorder="1" applyAlignment="1">
      <alignment horizontal="center" vertical="center"/>
    </xf>
    <xf numFmtId="0" fontId="31" fillId="14" borderId="25" xfId="10" applyFont="1" applyFill="1" applyBorder="1" applyAlignment="1">
      <alignment horizontal="center" vertical="center"/>
    </xf>
    <xf numFmtId="0" fontId="31" fillId="14" borderId="54" xfId="10" applyFont="1" applyFill="1" applyBorder="1" applyAlignment="1">
      <alignment horizontal="center" vertical="center"/>
    </xf>
    <xf numFmtId="0" fontId="7" fillId="14" borderId="55" xfId="10" applyFont="1" applyFill="1" applyBorder="1" applyAlignment="1">
      <alignment horizontal="center" vertical="center"/>
    </xf>
    <xf numFmtId="174" fontId="50" fillId="14" borderId="5" xfId="10" applyNumberFormat="1" applyFont="1" applyFill="1" applyBorder="1" applyAlignment="1">
      <alignment horizontal="right" vertical="center"/>
    </xf>
    <xf numFmtId="174" fontId="50" fillId="14" borderId="59" xfId="10" applyNumberFormat="1" applyFont="1" applyFill="1" applyBorder="1" applyAlignment="1">
      <alignment vertical="center"/>
    </xf>
    <xf numFmtId="0" fontId="4" fillId="0" borderId="0" xfId="10" applyFont="1" applyFill="1" applyBorder="1" applyAlignment="1">
      <alignment vertical="center"/>
    </xf>
    <xf numFmtId="0" fontId="50" fillId="14" borderId="52" xfId="10" applyFont="1" applyFill="1" applyBorder="1" applyAlignment="1">
      <alignment horizontal="center" vertical="center"/>
    </xf>
    <xf numFmtId="0" fontId="50" fillId="14" borderId="62" xfId="10" applyFont="1" applyFill="1" applyBorder="1" applyAlignment="1">
      <alignment horizontal="center" vertical="center"/>
    </xf>
    <xf numFmtId="1" fontId="50" fillId="14" borderId="8" xfId="10" applyNumberFormat="1" applyFont="1" applyFill="1" applyBorder="1" applyAlignment="1">
      <alignment horizontal="left" vertical="center"/>
    </xf>
    <xf numFmtId="0" fontId="50" fillId="14" borderId="8" xfId="10" applyFont="1" applyFill="1" applyBorder="1" applyAlignment="1">
      <alignment horizontal="left" vertical="center"/>
    </xf>
    <xf numFmtId="0" fontId="50" fillId="14" borderId="9" xfId="10" applyFont="1" applyFill="1" applyBorder="1" applyAlignment="1">
      <alignment horizontal="left" vertical="center"/>
    </xf>
    <xf numFmtId="43" fontId="4" fillId="0" borderId="0" xfId="10" applyNumberFormat="1" applyFont="1" applyFill="1" applyBorder="1" applyAlignment="1">
      <alignment vertical="center"/>
    </xf>
    <xf numFmtId="176" fontId="4" fillId="0" borderId="0" xfId="10" applyNumberFormat="1" applyFont="1" applyFill="1" applyBorder="1"/>
    <xf numFmtId="0" fontId="4" fillId="0" borderId="8" xfId="0" applyFont="1" applyFill="1" applyBorder="1" applyAlignment="1">
      <alignment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8" fillId="15" borderId="8" xfId="0" applyFont="1" applyFill="1" applyBorder="1" applyAlignment="1">
      <alignment vertical="top" wrapText="1"/>
    </xf>
    <xf numFmtId="0" fontId="18" fillId="15" borderId="9" xfId="0" applyFont="1" applyFill="1" applyBorder="1" applyAlignment="1">
      <alignment vertical="top" wrapText="1"/>
    </xf>
    <xf numFmtId="166" fontId="5" fillId="0" borderId="22" xfId="0" applyNumberFormat="1" applyFont="1" applyFill="1" applyBorder="1" applyAlignment="1">
      <alignment vertical="top" wrapText="1"/>
    </xf>
    <xf numFmtId="166" fontId="5" fillId="0" borderId="65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0" fillId="0" borderId="31" xfId="0" applyFill="1" applyBorder="1" applyAlignment="1">
      <alignment horizontal="left" vertical="top"/>
    </xf>
    <xf numFmtId="0" fontId="4" fillId="0" borderId="4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8" fillId="0" borderId="33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43" fontId="19" fillId="2" borderId="66" xfId="1" applyFont="1" applyFill="1" applyBorder="1" applyAlignment="1">
      <alignment horizontal="center" vertical="center" wrapText="1"/>
    </xf>
    <xf numFmtId="167" fontId="53" fillId="3" borderId="15" xfId="0" applyNumberFormat="1" applyFont="1" applyFill="1" applyBorder="1" applyAlignment="1">
      <alignment horizontal="left" vertical="top" wrapText="1"/>
    </xf>
    <xf numFmtId="0" fontId="54" fillId="15" borderId="8" xfId="0" applyFont="1" applyFill="1" applyBorder="1" applyAlignment="1">
      <alignment vertical="top" wrapText="1"/>
    </xf>
    <xf numFmtId="0" fontId="52" fillId="0" borderId="0" xfId="0" applyFont="1" applyFill="1" applyBorder="1" applyAlignment="1">
      <alignment horizontal="left" vertical="top"/>
    </xf>
    <xf numFmtId="0" fontId="14" fillId="3" borderId="15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vertical="center" wrapText="1"/>
    </xf>
    <xf numFmtId="167" fontId="4" fillId="0" borderId="15" xfId="0" applyNumberFormat="1" applyFont="1" applyFill="1" applyBorder="1" applyAlignment="1">
      <alignment horizontal="center" vertical="center" wrapText="1"/>
    </xf>
    <xf numFmtId="43" fontId="5" fillId="0" borderId="15" xfId="1" applyFont="1" applyFill="1" applyBorder="1" applyAlignment="1">
      <alignment horizontal="right" vertical="center" wrapText="1"/>
    </xf>
    <xf numFmtId="10" fontId="5" fillId="0" borderId="15" xfId="1" applyNumberFormat="1" applyFont="1" applyFill="1" applyBorder="1" applyAlignment="1">
      <alignment horizontal="right" vertical="center" wrapText="1"/>
    </xf>
    <xf numFmtId="0" fontId="55" fillId="0" borderId="15" xfId="0" applyFont="1" applyFill="1" applyBorder="1" applyAlignment="1">
      <alignment horizontal="left" vertical="center" wrapText="1"/>
    </xf>
    <xf numFmtId="0" fontId="55" fillId="0" borderId="15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top" wrapText="1"/>
    </xf>
    <xf numFmtId="0" fontId="56" fillId="0" borderId="15" xfId="0" applyFont="1" applyFill="1" applyBorder="1" applyAlignment="1">
      <alignment horizontal="left" vertical="top" wrapText="1"/>
    </xf>
    <xf numFmtId="167" fontId="5" fillId="0" borderId="15" xfId="0" applyNumberFormat="1" applyFont="1" applyFill="1" applyBorder="1" applyAlignment="1">
      <alignment horizontal="left" vertical="top" wrapText="1"/>
    </xf>
    <xf numFmtId="0" fontId="57" fillId="0" borderId="15" xfId="0" applyFont="1" applyFill="1" applyBorder="1" applyAlignment="1">
      <alignment horizontal="left" vertical="center" wrapText="1"/>
    </xf>
    <xf numFmtId="167" fontId="58" fillId="0" borderId="15" xfId="0" applyNumberFormat="1" applyFont="1" applyFill="1" applyBorder="1" applyAlignment="1">
      <alignment horizontal="center" vertical="center" wrapText="1"/>
    </xf>
    <xf numFmtId="43" fontId="59" fillId="3" borderId="15" xfId="1" applyFont="1" applyFill="1" applyBorder="1" applyAlignment="1">
      <alignment horizontal="right" vertical="center" wrapText="1"/>
    </xf>
    <xf numFmtId="0" fontId="18" fillId="3" borderId="15" xfId="0" applyFont="1" applyFill="1" applyBorder="1" applyAlignment="1">
      <alignment vertical="center" wrapText="1"/>
    </xf>
    <xf numFmtId="0" fontId="18" fillId="3" borderId="15" xfId="0" applyFont="1" applyFill="1" applyBorder="1" applyAlignment="1">
      <alignment horizontal="left" vertical="top" wrapText="1"/>
    </xf>
    <xf numFmtId="167" fontId="54" fillId="3" borderId="15" xfId="0" applyNumberFormat="1" applyFont="1" applyFill="1" applyBorder="1" applyAlignment="1">
      <alignment horizontal="left" vertical="top" wrapText="1"/>
    </xf>
    <xf numFmtId="168" fontId="19" fillId="3" borderId="15" xfId="0" applyNumberFormat="1" applyFont="1" applyFill="1" applyBorder="1" applyAlignment="1">
      <alignment horizontal="right" vertical="top" wrapText="1"/>
    </xf>
    <xf numFmtId="167" fontId="19" fillId="3" borderId="15" xfId="0" applyNumberFormat="1" applyFont="1" applyFill="1" applyBorder="1" applyAlignment="1">
      <alignment horizontal="left" vertical="top" wrapText="1"/>
    </xf>
    <xf numFmtId="0" fontId="18" fillId="0" borderId="15" xfId="0" applyFont="1" applyFill="1" applyBorder="1" applyAlignment="1">
      <alignment horizontal="left" vertical="center" wrapText="1"/>
    </xf>
    <xf numFmtId="0" fontId="18" fillId="0" borderId="15" xfId="0" applyFont="1" applyFill="1" applyBorder="1" applyAlignment="1">
      <alignment horizontal="center" vertical="center" wrapText="1"/>
    </xf>
    <xf numFmtId="167" fontId="54" fillId="0" borderId="15" xfId="0" applyNumberFormat="1" applyFont="1" applyFill="1" applyBorder="1" applyAlignment="1">
      <alignment horizontal="center" vertical="center" wrapText="1"/>
    </xf>
    <xf numFmtId="43" fontId="19" fillId="0" borderId="15" xfId="1" applyFont="1" applyFill="1" applyBorder="1" applyAlignment="1">
      <alignment horizontal="right" vertical="center" wrapText="1"/>
    </xf>
    <xf numFmtId="0" fontId="18" fillId="3" borderId="15" xfId="0" applyFont="1" applyFill="1" applyBorder="1" applyAlignment="1">
      <alignment wrapText="1"/>
    </xf>
    <xf numFmtId="43" fontId="4" fillId="0" borderId="15" xfId="1" applyFont="1" applyFill="1" applyBorder="1" applyAlignment="1">
      <alignment horizontal="right" vertical="center" wrapText="1"/>
    </xf>
    <xf numFmtId="43" fontId="4" fillId="0" borderId="15" xfId="1" applyFont="1" applyFill="1" applyBorder="1" applyAlignment="1">
      <alignment horizontal="left" vertical="center" wrapText="1"/>
    </xf>
    <xf numFmtId="0" fontId="4" fillId="15" borderId="15" xfId="0" applyFont="1" applyFill="1" applyBorder="1" applyAlignment="1">
      <alignment horizontal="left" vertical="center" wrapText="1"/>
    </xf>
    <xf numFmtId="0" fontId="18" fillId="3" borderId="15" xfId="0" applyFont="1" applyFill="1" applyBorder="1" applyAlignment="1">
      <alignment horizontal="center" vertical="center" wrapText="1"/>
    </xf>
    <xf numFmtId="0" fontId="18" fillId="3" borderId="15" xfId="0" applyFont="1" applyFill="1" applyBorder="1" applyAlignment="1">
      <alignment horizont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10" fontId="4" fillId="0" borderId="15" xfId="1" applyNumberFormat="1" applyFont="1" applyFill="1" applyBorder="1" applyAlignment="1">
      <alignment horizontal="right" vertical="center" wrapText="1"/>
    </xf>
    <xf numFmtId="0" fontId="55" fillId="0" borderId="15" xfId="0" applyFont="1" applyFill="1" applyBorder="1" applyAlignment="1">
      <alignment horizontal="center" vertical="center" wrapText="1"/>
    </xf>
    <xf numFmtId="0" fontId="55" fillId="0" borderId="15" xfId="0" applyFont="1" applyFill="1" applyBorder="1" applyAlignment="1">
      <alignment horizontal="center" vertical="top" wrapText="1"/>
    </xf>
    <xf numFmtId="0" fontId="14" fillId="3" borderId="15" xfId="0" applyFont="1" applyFill="1" applyBorder="1" applyAlignment="1">
      <alignment horizontal="center" vertical="center" wrapText="1"/>
    </xf>
    <xf numFmtId="43" fontId="62" fillId="3" borderId="15" xfId="1" applyFont="1" applyFill="1" applyBorder="1" applyAlignment="1">
      <alignment horizontal="left" vertical="center" wrapText="1"/>
    </xf>
    <xf numFmtId="43" fontId="59" fillId="3" borderId="15" xfId="1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166" fontId="3" fillId="0" borderId="15" xfId="0" applyNumberFormat="1" applyFont="1" applyBorder="1" applyAlignment="1">
      <alignment horizontal="left" vertical="center" wrapText="1"/>
    </xf>
    <xf numFmtId="0" fontId="34" fillId="0" borderId="15" xfId="0" applyFont="1" applyBorder="1" applyAlignment="1">
      <alignment horizontal="center" vertical="center" wrapText="1"/>
    </xf>
    <xf numFmtId="0" fontId="4" fillId="0" borderId="0" xfId="10"/>
    <xf numFmtId="0" fontId="63" fillId="0" borderId="23" xfId="12" applyFont="1" applyBorder="1" applyAlignment="1">
      <alignment vertical="center"/>
    </xf>
    <xf numFmtId="0" fontId="63" fillId="0" borderId="24" xfId="12" applyFont="1" applyBorder="1" applyAlignment="1">
      <alignment vertical="center"/>
    </xf>
    <xf numFmtId="0" fontId="63" fillId="0" borderId="31" xfId="12" applyFont="1" applyBorder="1" applyAlignment="1">
      <alignment horizontal="center" vertical="center"/>
    </xf>
    <xf numFmtId="0" fontId="63" fillId="0" borderId="4" xfId="12" applyFont="1" applyBorder="1" applyAlignment="1">
      <alignment horizontal="center" vertical="center"/>
    </xf>
    <xf numFmtId="0" fontId="63" fillId="0" borderId="24" xfId="12" applyFont="1" applyBorder="1" applyAlignment="1">
      <alignment horizontal="center" vertical="center"/>
    </xf>
    <xf numFmtId="0" fontId="63" fillId="0" borderId="8" xfId="12" applyFont="1" applyBorder="1"/>
    <xf numFmtId="0" fontId="63" fillId="0" borderId="9" xfId="12" applyFont="1" applyBorder="1"/>
    <xf numFmtId="0" fontId="64" fillId="4" borderId="5" xfId="15" applyFont="1" applyFill="1" applyBorder="1" applyAlignment="1">
      <alignment horizontal="center"/>
    </xf>
    <xf numFmtId="0" fontId="64" fillId="0" borderId="5" xfId="15" applyFont="1" applyBorder="1" applyAlignment="1">
      <alignment horizontal="center"/>
    </xf>
    <xf numFmtId="0" fontId="64" fillId="0" borderId="34" xfId="15" applyFont="1" applyBorder="1" applyAlignment="1">
      <alignment horizontal="left"/>
    </xf>
    <xf numFmtId="4" fontId="64" fillId="0" borderId="5" xfId="15" applyNumberFormat="1" applyFont="1" applyBorder="1" applyAlignment="1">
      <alignment horizontal="center"/>
    </xf>
    <xf numFmtId="10" fontId="68" fillId="0" borderId="5" xfId="16" applyNumberFormat="1" applyFont="1" applyFill="1" applyBorder="1" applyAlignment="1">
      <alignment horizontal="center"/>
    </xf>
    <xf numFmtId="0" fontId="63" fillId="0" borderId="26" xfId="15" applyFont="1" applyBorder="1" applyAlignment="1">
      <alignment horizontal="center"/>
    </xf>
    <xf numFmtId="0" fontId="63" fillId="0" borderId="69" xfId="15" applyFont="1" applyBorder="1" applyAlignment="1">
      <alignment horizontal="left"/>
    </xf>
    <xf numFmtId="177" fontId="63" fillId="0" borderId="26" xfId="15" applyNumberFormat="1" applyFont="1" applyBorder="1" applyAlignment="1">
      <alignment horizontal="center"/>
    </xf>
    <xf numFmtId="4" fontId="63" fillId="0" borderId="26" xfId="15" applyNumberFormat="1" applyFont="1" applyBorder="1" applyAlignment="1">
      <alignment horizontal="center"/>
    </xf>
    <xf numFmtId="0" fontId="63" fillId="0" borderId="70" xfId="15" applyFont="1" applyBorder="1" applyAlignment="1">
      <alignment horizontal="center"/>
    </xf>
    <xf numFmtId="0" fontId="63" fillId="0" borderId="72" xfId="15" applyFont="1" applyBorder="1" applyAlignment="1">
      <alignment horizontal="left"/>
    </xf>
    <xf numFmtId="4" fontId="63" fillId="0" borderId="70" xfId="15" applyNumberFormat="1" applyFont="1" applyBorder="1" applyAlignment="1">
      <alignment horizontal="center"/>
    </xf>
    <xf numFmtId="177" fontId="63" fillId="0" borderId="70" xfId="15" applyNumberFormat="1" applyFont="1" applyBorder="1" applyAlignment="1">
      <alignment horizontal="center"/>
    </xf>
    <xf numFmtId="0" fontId="63" fillId="0" borderId="27" xfId="15" applyFont="1" applyBorder="1" applyAlignment="1">
      <alignment horizontal="center"/>
    </xf>
    <xf numFmtId="0" fontId="63" fillId="0" borderId="74" xfId="15" applyFont="1" applyBorder="1" applyAlignment="1">
      <alignment horizontal="left"/>
    </xf>
    <xf numFmtId="4" fontId="63" fillId="0" borderId="27" xfId="15" applyNumberFormat="1" applyFont="1" applyBorder="1" applyAlignment="1">
      <alignment horizontal="center"/>
    </xf>
    <xf numFmtId="4" fontId="64" fillId="0" borderId="27" xfId="15" applyNumberFormat="1" applyFont="1" applyBorder="1" applyAlignment="1">
      <alignment horizontal="center"/>
    </xf>
    <xf numFmtId="177" fontId="63" fillId="0" borderId="5" xfId="15" applyNumberFormat="1" applyFont="1" applyBorder="1" applyAlignment="1">
      <alignment horizontal="center"/>
    </xf>
    <xf numFmtId="0" fontId="63" fillId="4" borderId="5" xfId="15" applyFont="1" applyFill="1" applyBorder="1" applyAlignment="1">
      <alignment horizontal="center"/>
    </xf>
    <xf numFmtId="1" fontId="63" fillId="4" borderId="34" xfId="15" applyNumberFormat="1" applyFont="1" applyFill="1" applyBorder="1" applyAlignment="1">
      <alignment horizontal="left"/>
    </xf>
    <xf numFmtId="4" fontId="63" fillId="4" borderId="5" xfId="15" applyNumberFormat="1" applyFont="1" applyFill="1" applyBorder="1" applyAlignment="1">
      <alignment horizontal="center"/>
    </xf>
    <xf numFmtId="4" fontId="64" fillId="4" borderId="5" xfId="15" applyNumberFormat="1" applyFont="1" applyFill="1" applyBorder="1" applyAlignment="1">
      <alignment horizontal="center"/>
    </xf>
    <xf numFmtId="0" fontId="64" fillId="0" borderId="26" xfId="15" applyFont="1" applyBorder="1" applyAlignment="1">
      <alignment horizontal="center"/>
    </xf>
    <xf numFmtId="0" fontId="64" fillId="0" borderId="69" xfId="15" applyFont="1" applyBorder="1" applyAlignment="1">
      <alignment horizontal="left"/>
    </xf>
    <xf numFmtId="4" fontId="64" fillId="0" borderId="26" xfId="15" applyNumberFormat="1" applyFont="1" applyBorder="1" applyAlignment="1">
      <alignment horizontal="center"/>
    </xf>
    <xf numFmtId="10" fontId="68" fillId="0" borderId="26" xfId="16" applyNumberFormat="1" applyFont="1" applyFill="1" applyBorder="1" applyAlignment="1">
      <alignment horizontal="center"/>
    </xf>
    <xf numFmtId="1" fontId="63" fillId="0" borderId="72" xfId="15" applyNumberFormat="1" applyFont="1" applyBorder="1" applyAlignment="1">
      <alignment horizontal="left"/>
    </xf>
    <xf numFmtId="1" fontId="63" fillId="0" borderId="73" xfId="15" applyNumberFormat="1" applyFont="1" applyBorder="1" applyAlignment="1">
      <alignment horizontal="center"/>
    </xf>
    <xf numFmtId="1" fontId="63" fillId="0" borderId="75" xfId="15" applyNumberFormat="1" applyFont="1" applyBorder="1" applyAlignment="1">
      <alignment horizontal="center"/>
    </xf>
    <xf numFmtId="1" fontId="63" fillId="0" borderId="74" xfId="15" applyNumberFormat="1" applyFont="1" applyBorder="1" applyAlignment="1">
      <alignment horizontal="center"/>
    </xf>
    <xf numFmtId="10" fontId="68" fillId="4" borderId="5" xfId="16" applyNumberFormat="1" applyFont="1" applyFill="1" applyBorder="1" applyAlignment="1">
      <alignment horizontal="center"/>
    </xf>
    <xf numFmtId="1" fontId="63" fillId="0" borderId="69" xfId="15" applyNumberFormat="1" applyFont="1" applyBorder="1" applyAlignment="1">
      <alignment horizontal="left"/>
    </xf>
    <xf numFmtId="4" fontId="63" fillId="0" borderId="70" xfId="15" applyNumberFormat="1" applyFont="1" applyBorder="1" applyAlignment="1">
      <alignment horizontal="right"/>
    </xf>
    <xf numFmtId="0" fontId="69" fillId="0" borderId="76" xfId="15" applyFont="1" applyBorder="1" applyAlignment="1">
      <alignment horizontal="center" vertical="center"/>
    </xf>
    <xf numFmtId="2" fontId="68" fillId="0" borderId="70" xfId="16" applyNumberFormat="1" applyFont="1" applyFill="1" applyBorder="1" applyAlignment="1">
      <alignment horizontal="center"/>
    </xf>
    <xf numFmtId="1" fontId="63" fillId="0" borderId="73" xfId="15" applyNumberFormat="1" applyFont="1" applyBorder="1"/>
    <xf numFmtId="1" fontId="63" fillId="0" borderId="75" xfId="15" applyNumberFormat="1" applyFont="1" applyBorder="1"/>
    <xf numFmtId="1" fontId="63" fillId="0" borderId="75" xfId="15" applyNumberFormat="1" applyFont="1" applyBorder="1" applyAlignment="1">
      <alignment horizontal="center" vertical="center"/>
    </xf>
    <xf numFmtId="1" fontId="63" fillId="0" borderId="27" xfId="15" applyNumberFormat="1" applyFont="1" applyBorder="1" applyAlignment="1">
      <alignment horizontal="center"/>
    </xf>
    <xf numFmtId="4" fontId="63" fillId="0" borderId="27" xfId="15" applyNumberFormat="1" applyFont="1" applyBorder="1" applyAlignment="1">
      <alignment horizontal="right"/>
    </xf>
    <xf numFmtId="0" fontId="4" fillId="0" borderId="0" xfId="10" applyAlignment="1">
      <alignment vertical="center"/>
    </xf>
    <xf numFmtId="43" fontId="4" fillId="0" borderId="0" xfId="10" applyNumberFormat="1" applyAlignment="1">
      <alignment vertical="center"/>
    </xf>
    <xf numFmtId="10" fontId="4" fillId="0" borderId="15" xfId="3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31" fillId="14" borderId="31" xfId="10" applyFont="1" applyFill="1" applyBorder="1" applyAlignment="1">
      <alignment horizontal="center" vertical="center"/>
    </xf>
    <xf numFmtId="0" fontId="4" fillId="0" borderId="0" xfId="18"/>
    <xf numFmtId="0" fontId="63" fillId="0" borderId="3" xfId="18" applyFont="1" applyBorder="1"/>
    <xf numFmtId="0" fontId="64" fillId="0" borderId="31" xfId="18" applyFont="1" applyBorder="1"/>
    <xf numFmtId="0" fontId="64" fillId="15" borderId="31" xfId="18" applyFont="1" applyFill="1" applyBorder="1" applyAlignment="1">
      <alignment horizontal="left"/>
    </xf>
    <xf numFmtId="0" fontId="63" fillId="0" borderId="23" xfId="18" applyFont="1" applyBorder="1"/>
    <xf numFmtId="0" fontId="63" fillId="0" borderId="7" xfId="18" applyFont="1" applyBorder="1"/>
    <xf numFmtId="49" fontId="64" fillId="0" borderId="8" xfId="18" applyNumberFormat="1" applyFont="1" applyBorder="1"/>
    <xf numFmtId="17" fontId="64" fillId="15" borderId="8" xfId="18" applyNumberFormat="1" applyFont="1" applyFill="1" applyBorder="1" applyAlignment="1">
      <alignment horizontal="left"/>
    </xf>
    <xf numFmtId="0" fontId="63" fillId="0" borderId="0" xfId="18" applyFont="1"/>
    <xf numFmtId="1" fontId="50" fillId="14" borderId="5" xfId="10" applyNumberFormat="1" applyFont="1" applyFill="1" applyBorder="1" applyAlignment="1">
      <alignment vertical="center"/>
    </xf>
    <xf numFmtId="0" fontId="50" fillId="14" borderId="5" xfId="10" applyFont="1" applyFill="1" applyBorder="1" applyAlignment="1">
      <alignment vertical="center" wrapText="1"/>
    </xf>
    <xf numFmtId="0" fontId="50" fillId="14" borderId="5" xfId="10" applyFont="1" applyFill="1" applyBorder="1" applyAlignment="1">
      <alignment horizontal="center" vertical="center"/>
    </xf>
    <xf numFmtId="1" fontId="50" fillId="14" borderId="33" xfId="10" applyNumberFormat="1" applyFont="1" applyFill="1" applyBorder="1" applyAlignment="1">
      <alignment vertical="center"/>
    </xf>
    <xf numFmtId="1" fontId="50" fillId="14" borderId="1" xfId="10" applyNumberFormat="1" applyFont="1" applyFill="1" applyBorder="1" applyAlignment="1">
      <alignment vertical="center"/>
    </xf>
    <xf numFmtId="1" fontId="50" fillId="14" borderId="34" xfId="10" applyNumberFormat="1" applyFont="1" applyFill="1" applyBorder="1" applyAlignment="1">
      <alignment vertical="center"/>
    </xf>
    <xf numFmtId="10" fontId="31" fillId="14" borderId="31" xfId="3" applyNumberFormat="1" applyFont="1" applyFill="1" applyBorder="1" applyAlignment="1">
      <alignment horizontal="center" vertical="center"/>
    </xf>
    <xf numFmtId="0" fontId="63" fillId="0" borderId="0" xfId="12" applyFont="1" applyBorder="1" applyAlignment="1">
      <alignment vertical="center"/>
    </xf>
    <xf numFmtId="0" fontId="63" fillId="0" borderId="7" xfId="12" applyFont="1" applyBorder="1" applyAlignment="1">
      <alignment vertical="center"/>
    </xf>
    <xf numFmtId="0" fontId="63" fillId="0" borderId="8" xfId="12" applyFont="1" applyBorder="1" applyAlignment="1">
      <alignment vertical="center"/>
    </xf>
    <xf numFmtId="0" fontId="63" fillId="0" borderId="9" xfId="12" applyFont="1" applyBorder="1" applyAlignment="1">
      <alignment vertical="center"/>
    </xf>
    <xf numFmtId="0" fontId="64" fillId="0" borderId="0" xfId="18" applyFont="1" applyBorder="1"/>
    <xf numFmtId="0" fontId="64" fillId="15" borderId="0" xfId="18" applyFont="1" applyFill="1" applyBorder="1" applyAlignment="1">
      <alignment horizontal="left"/>
    </xf>
    <xf numFmtId="0" fontId="63" fillId="0" borderId="0" xfId="12" applyFont="1" applyBorder="1" applyAlignment="1">
      <alignment horizontal="center" vertical="center"/>
    </xf>
    <xf numFmtId="0" fontId="45" fillId="14" borderId="3" xfId="9" applyFont="1" applyFill="1" applyBorder="1"/>
    <xf numFmtId="0" fontId="45" fillId="14" borderId="31" xfId="9" applyFont="1" applyFill="1" applyBorder="1"/>
    <xf numFmtId="0" fontId="45" fillId="14" borderId="23" xfId="9" applyFont="1" applyFill="1" applyBorder="1"/>
    <xf numFmtId="0" fontId="48" fillId="14" borderId="24" xfId="10" applyFont="1" applyFill="1" applyBorder="1"/>
    <xf numFmtId="0" fontId="49" fillId="14" borderId="24" xfId="9" applyFont="1" applyFill="1" applyBorder="1"/>
    <xf numFmtId="0" fontId="45" fillId="14" borderId="7" xfId="9" applyFont="1" applyFill="1" applyBorder="1"/>
    <xf numFmtId="0" fontId="45" fillId="14" borderId="8" xfId="9" applyFont="1" applyFill="1" applyBorder="1"/>
    <xf numFmtId="0" fontId="49" fillId="14" borderId="8" xfId="9" applyFont="1" applyFill="1" applyBorder="1"/>
    <xf numFmtId="0" fontId="10" fillId="2" borderId="15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64" fillId="0" borderId="5" xfId="15" applyFont="1" applyBorder="1" applyAlignment="1">
      <alignment horizontal="left"/>
    </xf>
    <xf numFmtId="40" fontId="64" fillId="4" borderId="6" xfId="17" applyNumberFormat="1" applyFont="1" applyFill="1" applyBorder="1" applyAlignment="1">
      <alignment horizontal="center" vertical="center"/>
    </xf>
    <xf numFmtId="40" fontId="64" fillId="4" borderId="5" xfId="17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52" fillId="0" borderId="0" xfId="0" applyFont="1" applyAlignment="1">
      <alignment horizontal="left" vertical="top"/>
    </xf>
    <xf numFmtId="0" fontId="30" fillId="0" borderId="0" xfId="0" applyFont="1" applyAlignment="1">
      <alignment horizontal="left" vertical="top"/>
    </xf>
    <xf numFmtId="43" fontId="0" fillId="0" borderId="0" xfId="0" applyNumberFormat="1" applyAlignment="1">
      <alignment horizontal="left" vertical="top"/>
    </xf>
    <xf numFmtId="0" fontId="12" fillId="0" borderId="0" xfId="0" applyFont="1" applyAlignment="1">
      <alignment horizontal="left" vertical="center"/>
    </xf>
    <xf numFmtId="167" fontId="58" fillId="0" borderId="1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167" fontId="54" fillId="0" borderId="15" xfId="0" applyNumberFormat="1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57" fillId="0" borderId="15" xfId="0" applyFont="1" applyBorder="1" applyAlignment="1">
      <alignment horizontal="left" vertical="center" wrapText="1"/>
    </xf>
    <xf numFmtId="166" fontId="15" fillId="0" borderId="15" xfId="0" applyNumberFormat="1" applyFont="1" applyBorder="1" applyAlignment="1">
      <alignment horizontal="left" vertical="center" wrapText="1"/>
    </xf>
    <xf numFmtId="167" fontId="5" fillId="0" borderId="15" xfId="0" applyNumberFormat="1" applyFont="1" applyBorder="1" applyAlignment="1">
      <alignment horizontal="left" vertical="top" wrapText="1"/>
    </xf>
    <xf numFmtId="0" fontId="55" fillId="0" borderId="15" xfId="0" applyFont="1" applyBorder="1" applyAlignment="1">
      <alignment horizontal="left" vertical="top" wrapText="1"/>
    </xf>
    <xf numFmtId="0" fontId="56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55" fillId="0" borderId="15" xfId="0" applyFont="1" applyBorder="1" applyAlignment="1">
      <alignment horizontal="center" vertical="top" wrapText="1"/>
    </xf>
    <xf numFmtId="0" fontId="55" fillId="0" borderId="15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top" wrapText="1"/>
    </xf>
    <xf numFmtId="167" fontId="4" fillId="0" borderId="15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horizontal="left" vertical="center"/>
    </xf>
    <xf numFmtId="43" fontId="5" fillId="0" borderId="15" xfId="1" applyFont="1" applyFill="1" applyBorder="1" applyAlignment="1">
      <alignment horizontal="left" vertical="center" wrapText="1"/>
    </xf>
    <xf numFmtId="0" fontId="55" fillId="0" borderId="15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0" fillId="0" borderId="23" xfId="0" applyBorder="1" applyAlignment="1">
      <alignment horizontal="left" vertical="top"/>
    </xf>
    <xf numFmtId="0" fontId="68" fillId="4" borderId="5" xfId="1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169" fontId="34" fillId="0" borderId="22" xfId="0" applyNumberFormat="1" applyFont="1" applyFill="1" applyBorder="1" applyAlignment="1">
      <alignment horizontal="center" vertical="center" wrapText="1"/>
    </xf>
    <xf numFmtId="169" fontId="34" fillId="0" borderId="19" xfId="0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33" fillId="2" borderId="13" xfId="0" applyFont="1" applyFill="1" applyBorder="1" applyAlignment="1">
      <alignment horizontal="center" vertical="center" wrapText="1"/>
    </xf>
    <xf numFmtId="0" fontId="33" fillId="2" borderId="12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left" vertical="center" wrapText="1"/>
    </xf>
    <xf numFmtId="0" fontId="10" fillId="2" borderId="19" xfId="0" applyFont="1" applyFill="1" applyBorder="1" applyAlignment="1">
      <alignment horizontal="left" vertical="center" wrapText="1"/>
    </xf>
    <xf numFmtId="0" fontId="10" fillId="2" borderId="21" xfId="0" applyFont="1" applyFill="1" applyBorder="1" applyAlignment="1">
      <alignment horizontal="left" vertical="center" wrapText="1"/>
    </xf>
    <xf numFmtId="0" fontId="10" fillId="2" borderId="20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top"/>
    </xf>
    <xf numFmtId="0" fontId="0" fillId="0" borderId="29" xfId="0" applyFill="1" applyBorder="1" applyAlignment="1">
      <alignment horizontal="center" vertical="top"/>
    </xf>
    <xf numFmtId="0" fontId="14" fillId="2" borderId="17" xfId="0" applyFont="1" applyFill="1" applyBorder="1" applyAlignment="1">
      <alignment horizontal="center" vertical="center" wrapText="1"/>
    </xf>
    <xf numFmtId="0" fontId="14" fillId="2" borderId="30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43" fillId="0" borderId="5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18" fillId="2" borderId="65" xfId="0" applyFont="1" applyFill="1" applyBorder="1" applyAlignment="1">
      <alignment horizontal="center" vertical="center" wrapText="1"/>
    </xf>
    <xf numFmtId="0" fontId="18" fillId="2" borderId="6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top" wrapText="1"/>
    </xf>
    <xf numFmtId="0" fontId="60" fillId="0" borderId="15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 wrapText="1"/>
    </xf>
    <xf numFmtId="0" fontId="23" fillId="3" borderId="11" xfId="0" applyFont="1" applyFill="1" applyBorder="1" applyAlignment="1">
      <alignment horizontal="center" vertical="top" wrapText="1"/>
    </xf>
    <xf numFmtId="0" fontId="23" fillId="3" borderId="10" xfId="0" applyFont="1" applyFill="1" applyBorder="1" applyAlignment="1">
      <alignment horizontal="center" vertical="top" wrapText="1"/>
    </xf>
    <xf numFmtId="0" fontId="60" fillId="0" borderId="11" xfId="0" applyFont="1" applyFill="1" applyBorder="1" applyAlignment="1">
      <alignment horizontal="center" vertical="center" wrapText="1"/>
    </xf>
    <xf numFmtId="0" fontId="60" fillId="0" borderId="10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55" fillId="0" borderId="15" xfId="0" applyFont="1" applyFill="1" applyBorder="1" applyAlignment="1">
      <alignment horizontal="center" vertical="top" wrapText="1"/>
    </xf>
    <xf numFmtId="0" fontId="10" fillId="2" borderId="1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 wrapText="1"/>
    </xf>
    <xf numFmtId="0" fontId="33" fillId="2" borderId="15" xfId="0" applyFont="1" applyFill="1" applyBorder="1" applyAlignment="1">
      <alignment horizontal="center" vertical="center" wrapText="1"/>
    </xf>
    <xf numFmtId="0" fontId="55" fillId="0" borderId="15" xfId="0" applyFont="1" applyFill="1" applyBorder="1" applyAlignment="1">
      <alignment horizontal="center" vertical="center" wrapText="1"/>
    </xf>
    <xf numFmtId="0" fontId="39" fillId="0" borderId="15" xfId="0" applyFont="1" applyFill="1" applyBorder="1" applyAlignment="1">
      <alignment horizontal="center" vertical="center" wrapText="1"/>
    </xf>
    <xf numFmtId="0" fontId="39" fillId="0" borderId="15" xfId="0" applyFont="1" applyFill="1" applyBorder="1" applyAlignment="1">
      <alignment horizontal="center" vertical="center"/>
    </xf>
    <xf numFmtId="0" fontId="38" fillId="2" borderId="11" xfId="0" applyFont="1" applyFill="1" applyBorder="1" applyAlignment="1">
      <alignment horizontal="center" vertical="center" wrapText="1"/>
    </xf>
    <xf numFmtId="0" fontId="38" fillId="2" borderId="16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left" vertical="center" wrapText="1"/>
    </xf>
    <xf numFmtId="0" fontId="18" fillId="2" borderId="15" xfId="0" applyFont="1" applyFill="1" applyBorder="1" applyAlignment="1">
      <alignment horizontal="left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18" fillId="2" borderId="30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18" fillId="2" borderId="29" xfId="0" applyFont="1" applyFill="1" applyBorder="1" applyAlignment="1">
      <alignment horizontal="center" vertical="center" wrapText="1"/>
    </xf>
    <xf numFmtId="0" fontId="61" fillId="3" borderId="11" xfId="0" applyFont="1" applyFill="1" applyBorder="1" applyAlignment="1">
      <alignment horizontal="center" vertical="center" wrapText="1"/>
    </xf>
    <xf numFmtId="0" fontId="61" fillId="3" borderId="10" xfId="0" applyFont="1" applyFill="1" applyBorder="1" applyAlignment="1">
      <alignment horizontal="center" vertical="center" wrapText="1"/>
    </xf>
    <xf numFmtId="0" fontId="55" fillId="0" borderId="11" xfId="0" applyFont="1" applyFill="1" applyBorder="1" applyAlignment="1">
      <alignment horizontal="center" vertical="top" wrapText="1"/>
    </xf>
    <xf numFmtId="0" fontId="55" fillId="0" borderId="10" xfId="0" applyFont="1" applyFill="1" applyBorder="1" applyAlignment="1">
      <alignment horizontal="center" vertical="top" wrapText="1"/>
    </xf>
    <xf numFmtId="0" fontId="60" fillId="0" borderId="15" xfId="0" applyFont="1" applyBorder="1" applyAlignment="1">
      <alignment horizontal="center" vertical="center" wrapText="1"/>
    </xf>
    <xf numFmtId="0" fontId="55" fillId="0" borderId="15" xfId="0" applyFont="1" applyBorder="1" applyAlignment="1">
      <alignment horizontal="center" vertical="top" wrapText="1"/>
    </xf>
    <xf numFmtId="0" fontId="34" fillId="0" borderId="15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55" fillId="0" borderId="15" xfId="0" applyFont="1" applyBorder="1" applyAlignment="1">
      <alignment horizontal="center" vertical="center" wrapText="1"/>
    </xf>
    <xf numFmtId="0" fontId="60" fillId="0" borderId="11" xfId="0" applyFont="1" applyBorder="1" applyAlignment="1">
      <alignment horizontal="center" vertical="center" wrapText="1"/>
    </xf>
    <xf numFmtId="0" fontId="60" fillId="0" borderId="10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/>
    </xf>
    <xf numFmtId="0" fontId="55" fillId="0" borderId="11" xfId="0" applyFont="1" applyBorder="1" applyAlignment="1">
      <alignment horizontal="center" vertical="top" wrapText="1"/>
    </xf>
    <xf numFmtId="0" fontId="55" fillId="0" borderId="10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 wrapText="1"/>
    </xf>
    <xf numFmtId="0" fontId="8" fillId="0" borderId="6" xfId="0" quotePrefix="1" applyFont="1" applyBorder="1" applyAlignment="1">
      <alignment horizontal="center" vertical="center" wrapText="1"/>
    </xf>
    <xf numFmtId="43" fontId="8" fillId="0" borderId="2" xfId="1" applyFont="1" applyBorder="1" applyAlignment="1">
      <alignment horizontal="center" vertical="center" wrapText="1"/>
    </xf>
    <xf numFmtId="43" fontId="8" fillId="0" borderId="6" xfId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43" fontId="34" fillId="3" borderId="25" xfId="0" applyNumberFormat="1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center"/>
    </xf>
    <xf numFmtId="0" fontId="32" fillId="3" borderId="23" xfId="0" applyFont="1" applyFill="1" applyBorder="1" applyAlignment="1">
      <alignment horizontal="left" vertical="center"/>
    </xf>
    <xf numFmtId="0" fontId="32" fillId="3" borderId="0" xfId="0" applyFont="1" applyFill="1" applyBorder="1" applyAlignment="1">
      <alignment horizontal="left" vertical="center"/>
    </xf>
    <xf numFmtId="0" fontId="32" fillId="3" borderId="24" xfId="0" applyFont="1" applyFill="1" applyBorder="1" applyAlignment="1">
      <alignment horizontal="left" vertical="center"/>
    </xf>
    <xf numFmtId="0" fontId="32" fillId="3" borderId="7" xfId="0" applyFont="1" applyFill="1" applyBorder="1" applyAlignment="1">
      <alignment horizontal="left" vertical="center"/>
    </xf>
    <xf numFmtId="0" fontId="32" fillId="3" borderId="8" xfId="0" applyFont="1" applyFill="1" applyBorder="1" applyAlignment="1">
      <alignment horizontal="left" vertical="center"/>
    </xf>
    <xf numFmtId="0" fontId="32" fillId="3" borderId="9" xfId="0" applyFont="1" applyFill="1" applyBorder="1" applyAlignment="1">
      <alignment horizontal="left" vertical="center"/>
    </xf>
    <xf numFmtId="0" fontId="32" fillId="5" borderId="3" xfId="0" applyFont="1" applyFill="1" applyBorder="1" applyAlignment="1">
      <alignment horizontal="left" vertical="center"/>
    </xf>
    <xf numFmtId="0" fontId="32" fillId="5" borderId="31" xfId="0" applyFont="1" applyFill="1" applyBorder="1" applyAlignment="1">
      <alignment horizontal="left" vertical="center"/>
    </xf>
    <xf numFmtId="0" fontId="32" fillId="5" borderId="4" xfId="0" applyFont="1" applyFill="1" applyBorder="1" applyAlignment="1">
      <alignment horizontal="left" vertical="center"/>
    </xf>
    <xf numFmtId="0" fontId="32" fillId="5" borderId="7" xfId="0" applyFont="1" applyFill="1" applyBorder="1" applyAlignment="1">
      <alignment horizontal="left" vertical="center"/>
    </xf>
    <xf numFmtId="0" fontId="32" fillId="5" borderId="8" xfId="0" applyFont="1" applyFill="1" applyBorder="1" applyAlignment="1">
      <alignment horizontal="left" vertical="center"/>
    </xf>
    <xf numFmtId="0" fontId="32" fillId="5" borderId="9" xfId="0" applyFont="1" applyFill="1" applyBorder="1" applyAlignment="1">
      <alignment horizontal="left" vertical="center"/>
    </xf>
    <xf numFmtId="43" fontId="34" fillId="5" borderId="2" xfId="0" applyNumberFormat="1" applyFont="1" applyFill="1" applyBorder="1" applyAlignment="1">
      <alignment horizontal="center" vertical="center"/>
    </xf>
    <xf numFmtId="0" fontId="34" fillId="5" borderId="6" xfId="0" applyFont="1" applyFill="1" applyBorder="1" applyAlignment="1">
      <alignment horizontal="center" vertical="center"/>
    </xf>
    <xf numFmtId="0" fontId="51" fillId="0" borderId="3" xfId="0" applyFont="1" applyFill="1" applyBorder="1" applyAlignment="1">
      <alignment horizontal="center" vertical="center" wrapText="1"/>
    </xf>
    <xf numFmtId="0" fontId="51" fillId="0" borderId="31" xfId="0" applyFont="1" applyFill="1" applyBorder="1" applyAlignment="1">
      <alignment horizontal="center" vertical="center" wrapText="1"/>
    </xf>
    <xf numFmtId="0" fontId="51" fillId="0" borderId="4" xfId="0" applyFont="1" applyFill="1" applyBorder="1" applyAlignment="1">
      <alignment horizontal="center" vertical="center" wrapText="1"/>
    </xf>
    <xf numFmtId="0" fontId="51" fillId="0" borderId="23" xfId="0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center" vertical="center" wrapText="1"/>
    </xf>
    <xf numFmtId="0" fontId="51" fillId="0" borderId="24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/>
    </xf>
    <xf numFmtId="0" fontId="31" fillId="0" borderId="8" xfId="0" applyFont="1" applyFill="1" applyBorder="1" applyAlignment="1">
      <alignment horizontal="center" vertical="center"/>
    </xf>
    <xf numFmtId="0" fontId="31" fillId="0" borderId="9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34" xfId="0" applyFont="1" applyFill="1" applyBorder="1" applyAlignment="1">
      <alignment horizontal="left" vertical="center"/>
    </xf>
    <xf numFmtId="171" fontId="8" fillId="0" borderId="5" xfId="0" applyNumberFormat="1" applyFont="1" applyFill="1" applyBorder="1" applyAlignment="1">
      <alignment horizontal="left" vertical="center"/>
    </xf>
    <xf numFmtId="0" fontId="8" fillId="6" borderId="25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8" fillId="0" borderId="31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1" fontId="63" fillId="0" borderId="70" xfId="15" applyNumberFormat="1" applyFont="1" applyBorder="1" applyAlignment="1">
      <alignment horizontal="left"/>
    </xf>
    <xf numFmtId="0" fontId="63" fillId="0" borderId="70" xfId="15" applyFont="1" applyBorder="1" applyAlignment="1">
      <alignment horizontal="left"/>
    </xf>
    <xf numFmtId="0" fontId="63" fillId="0" borderId="71" xfId="15" applyFont="1" applyBorder="1" applyAlignment="1">
      <alignment horizontal="left"/>
    </xf>
    <xf numFmtId="0" fontId="31" fillId="8" borderId="3" xfId="5" applyFont="1" applyFill="1" applyBorder="1" applyAlignment="1">
      <alignment horizontal="center" vertical="center"/>
    </xf>
    <xf numFmtId="0" fontId="31" fillId="8" borderId="31" xfId="5" applyFont="1" applyFill="1" applyBorder="1" applyAlignment="1">
      <alignment horizontal="center" vertical="center"/>
    </xf>
    <xf numFmtId="0" fontId="31" fillId="8" borderId="4" xfId="5" applyFont="1" applyFill="1" applyBorder="1" applyAlignment="1">
      <alignment horizontal="center" vertical="center"/>
    </xf>
    <xf numFmtId="0" fontId="7" fillId="8" borderId="23" xfId="5" applyFont="1" applyFill="1" applyBorder="1" applyAlignment="1">
      <alignment horizontal="center"/>
    </xf>
    <xf numFmtId="0" fontId="7" fillId="8" borderId="0" xfId="5" applyFont="1" applyFill="1" applyBorder="1" applyAlignment="1">
      <alignment horizontal="center"/>
    </xf>
    <xf numFmtId="0" fontId="7" fillId="8" borderId="24" xfId="5" applyFont="1" applyFill="1" applyBorder="1" applyAlignment="1">
      <alignment horizontal="center"/>
    </xf>
    <xf numFmtId="0" fontId="31" fillId="8" borderId="23" xfId="5" applyFont="1" applyFill="1" applyBorder="1" applyAlignment="1">
      <alignment horizontal="center"/>
    </xf>
    <xf numFmtId="0" fontId="31" fillId="8" borderId="0" xfId="5" applyFont="1" applyFill="1" applyBorder="1" applyAlignment="1">
      <alignment horizontal="center"/>
    </xf>
    <xf numFmtId="0" fontId="31" fillId="8" borderId="24" xfId="5" applyFont="1" applyFill="1" applyBorder="1" applyAlignment="1">
      <alignment horizontal="center"/>
    </xf>
    <xf numFmtId="0" fontId="65" fillId="16" borderId="23" xfId="13" applyFont="1" applyFill="1" applyBorder="1" applyAlignment="1">
      <alignment horizontal="center"/>
    </xf>
    <xf numFmtId="0" fontId="65" fillId="16" borderId="0" xfId="13" applyFont="1" applyFill="1" applyAlignment="1">
      <alignment horizontal="center"/>
    </xf>
    <xf numFmtId="0" fontId="65" fillId="16" borderId="24" xfId="13" applyFont="1" applyFill="1" applyBorder="1" applyAlignment="1">
      <alignment horizontal="center"/>
    </xf>
    <xf numFmtId="49" fontId="67" fillId="0" borderId="33" xfId="14" applyNumberFormat="1" applyFont="1" applyBorder="1" applyAlignment="1">
      <alignment horizontal="left" vertical="center" wrapText="1"/>
    </xf>
    <xf numFmtId="49" fontId="67" fillId="0" borderId="1" xfId="14" applyNumberFormat="1" applyFont="1" applyBorder="1" applyAlignment="1">
      <alignment horizontal="left" vertical="center" wrapText="1"/>
    </xf>
    <xf numFmtId="49" fontId="67" fillId="0" borderId="34" xfId="14" applyNumberFormat="1" applyFont="1" applyBorder="1" applyAlignment="1">
      <alignment horizontal="left" vertical="center" wrapText="1"/>
    </xf>
    <xf numFmtId="0" fontId="68" fillId="4" borderId="5" xfId="10" applyFont="1" applyFill="1" applyBorder="1" applyAlignment="1">
      <alignment horizontal="center" wrapText="1"/>
    </xf>
    <xf numFmtId="0" fontId="68" fillId="4" borderId="5" xfId="10" applyFont="1" applyFill="1" applyBorder="1" applyAlignment="1">
      <alignment horizontal="center" vertical="center" wrapText="1"/>
    </xf>
    <xf numFmtId="1" fontId="64" fillId="0" borderId="5" xfId="15" applyNumberFormat="1" applyFont="1" applyBorder="1" applyAlignment="1">
      <alignment horizontal="left"/>
    </xf>
    <xf numFmtId="0" fontId="64" fillId="0" borderId="5" xfId="15" applyFont="1" applyBorder="1" applyAlignment="1">
      <alignment horizontal="left"/>
    </xf>
    <xf numFmtId="0" fontId="64" fillId="0" borderId="33" xfId="15" applyFont="1" applyBorder="1" applyAlignment="1">
      <alignment horizontal="left"/>
    </xf>
    <xf numFmtId="1" fontId="63" fillId="0" borderId="26" xfId="15" applyNumberFormat="1" applyFont="1" applyBorder="1" applyAlignment="1">
      <alignment horizontal="left"/>
    </xf>
    <xf numFmtId="0" fontId="63" fillId="0" borderId="26" xfId="15" applyFont="1" applyBorder="1" applyAlignment="1">
      <alignment horizontal="left"/>
    </xf>
    <xf numFmtId="0" fontId="63" fillId="0" borderId="68" xfId="15" applyFont="1" applyBorder="1" applyAlignment="1">
      <alignment horizontal="left"/>
    </xf>
    <xf numFmtId="1" fontId="63" fillId="4" borderId="5" xfId="15" applyNumberFormat="1" applyFont="1" applyFill="1" applyBorder="1" applyAlignment="1">
      <alignment horizontal="left"/>
    </xf>
    <xf numFmtId="1" fontId="63" fillId="4" borderId="33" xfId="15" applyNumberFormat="1" applyFont="1" applyFill="1" applyBorder="1" applyAlignment="1">
      <alignment horizontal="left"/>
    </xf>
    <xf numFmtId="1" fontId="63" fillId="0" borderId="27" xfId="15" applyNumberFormat="1" applyFont="1" applyBorder="1" applyAlignment="1">
      <alignment horizontal="left"/>
    </xf>
    <xf numFmtId="0" fontId="63" fillId="0" borderId="27" xfId="15" applyFont="1" applyBorder="1" applyAlignment="1">
      <alignment horizontal="left"/>
    </xf>
    <xf numFmtId="0" fontId="63" fillId="0" borderId="73" xfId="15" applyFont="1" applyBorder="1" applyAlignment="1">
      <alignment horizontal="left"/>
    </xf>
    <xf numFmtId="1" fontId="64" fillId="0" borderId="26" xfId="15" applyNumberFormat="1" applyFont="1" applyBorder="1" applyAlignment="1">
      <alignment horizontal="left"/>
    </xf>
    <xf numFmtId="0" fontId="64" fillId="0" borderId="26" xfId="15" applyFont="1" applyBorder="1" applyAlignment="1">
      <alignment horizontal="left"/>
    </xf>
    <xf numFmtId="0" fontId="64" fillId="0" borderId="68" xfId="15" applyFont="1" applyBorder="1" applyAlignment="1">
      <alignment horizontal="left"/>
    </xf>
    <xf numFmtId="1" fontId="63" fillId="0" borderId="71" xfId="15" applyNumberFormat="1" applyFont="1" applyBorder="1" applyAlignment="1">
      <alignment horizontal="left"/>
    </xf>
    <xf numFmtId="40" fontId="64" fillId="4" borderId="6" xfId="17" applyNumberFormat="1" applyFont="1" applyFill="1" applyBorder="1" applyAlignment="1">
      <alignment horizontal="center" vertical="center"/>
    </xf>
    <xf numFmtId="40" fontId="64" fillId="4" borderId="5" xfId="17" applyNumberFormat="1" applyFont="1" applyFill="1" applyBorder="1" applyAlignment="1">
      <alignment horizontal="center" vertical="center"/>
    </xf>
    <xf numFmtId="4" fontId="63" fillId="0" borderId="2" xfId="15" applyNumberFormat="1" applyFont="1" applyBorder="1" applyAlignment="1">
      <alignment horizontal="center"/>
    </xf>
    <xf numFmtId="4" fontId="63" fillId="0" borderId="6" xfId="15" applyNumberFormat="1" applyFont="1" applyBorder="1" applyAlignment="1">
      <alignment horizontal="center"/>
    </xf>
    <xf numFmtId="1" fontId="63" fillId="0" borderId="68" xfId="15" applyNumberFormat="1" applyFont="1" applyBorder="1" applyAlignment="1">
      <alignment horizontal="left"/>
    </xf>
    <xf numFmtId="0" fontId="63" fillId="0" borderId="72" xfId="15" applyFont="1" applyBorder="1" applyAlignment="1">
      <alignment horizontal="center" vertical="center"/>
    </xf>
    <xf numFmtId="0" fontId="63" fillId="0" borderId="74" xfId="15" applyFont="1" applyBorder="1" applyAlignment="1">
      <alignment horizontal="center" vertical="center"/>
    </xf>
    <xf numFmtId="40" fontId="64" fillId="4" borderId="23" xfId="17" applyNumberFormat="1" applyFont="1" applyFill="1" applyBorder="1" applyAlignment="1">
      <alignment horizontal="right" vertical="center"/>
    </xf>
    <xf numFmtId="40" fontId="64" fillId="4" borderId="0" xfId="17" applyNumberFormat="1" applyFont="1" applyFill="1" applyBorder="1" applyAlignment="1">
      <alignment horizontal="right" vertical="center"/>
    </xf>
    <xf numFmtId="40" fontId="64" fillId="4" borderId="7" xfId="17" applyNumberFormat="1" applyFont="1" applyFill="1" applyBorder="1" applyAlignment="1">
      <alignment horizontal="right" vertical="center"/>
    </xf>
    <xf numFmtId="40" fontId="64" fillId="4" borderId="8" xfId="17" applyNumberFormat="1" applyFont="1" applyFill="1" applyBorder="1" applyAlignment="1">
      <alignment horizontal="right" vertical="center"/>
    </xf>
    <xf numFmtId="40" fontId="64" fillId="4" borderId="24" xfId="17" applyNumberFormat="1" applyFont="1" applyFill="1" applyBorder="1" applyAlignment="1">
      <alignment horizontal="center" vertical="center"/>
    </xf>
    <xf numFmtId="40" fontId="64" fillId="4" borderId="9" xfId="17" applyNumberFormat="1" applyFont="1" applyFill="1" applyBorder="1" applyAlignment="1">
      <alignment horizontal="center" vertical="center"/>
    </xf>
    <xf numFmtId="4" fontId="63" fillId="4" borderId="2" xfId="15" applyNumberFormat="1" applyFont="1" applyFill="1" applyBorder="1" applyAlignment="1">
      <alignment horizontal="center"/>
    </xf>
    <xf numFmtId="4" fontId="63" fillId="4" borderId="6" xfId="15" applyNumberFormat="1" applyFont="1" applyFill="1" applyBorder="1" applyAlignment="1">
      <alignment horizontal="center"/>
    </xf>
    <xf numFmtId="40" fontId="7" fillId="14" borderId="43" xfId="1" applyNumberFormat="1" applyFont="1" applyFill="1" applyBorder="1" applyAlignment="1">
      <alignment horizontal="center" vertical="center"/>
    </xf>
    <xf numFmtId="40" fontId="7" fillId="14" borderId="0" xfId="1" applyNumberFormat="1" applyFont="1" applyFill="1" applyBorder="1" applyAlignment="1">
      <alignment horizontal="center" vertical="center"/>
    </xf>
    <xf numFmtId="40" fontId="7" fillId="14" borderId="46" xfId="1" applyNumberFormat="1" applyFont="1" applyFill="1" applyBorder="1" applyAlignment="1">
      <alignment horizontal="center" vertical="center"/>
    </xf>
    <xf numFmtId="40" fontId="7" fillId="14" borderId="36" xfId="1" applyNumberFormat="1" applyFont="1" applyFill="1" applyBorder="1" applyAlignment="1">
      <alignment horizontal="center" vertical="center"/>
    </xf>
    <xf numFmtId="174" fontId="7" fillId="14" borderId="25" xfId="1" applyNumberFormat="1" applyFont="1" applyFill="1" applyBorder="1" applyAlignment="1">
      <alignment vertical="center"/>
    </xf>
    <xf numFmtId="174" fontId="7" fillId="14" borderId="63" xfId="1" applyNumberFormat="1" applyFont="1" applyFill="1" applyBorder="1" applyAlignment="1">
      <alignment vertical="center"/>
    </xf>
    <xf numFmtId="175" fontId="7" fillId="14" borderId="25" xfId="1" applyNumberFormat="1" applyFont="1" applyFill="1" applyBorder="1" applyAlignment="1">
      <alignment vertical="center"/>
    </xf>
    <xf numFmtId="175" fontId="7" fillId="14" borderId="63" xfId="1" applyNumberFormat="1" applyFont="1" applyFill="1" applyBorder="1" applyAlignment="1">
      <alignment vertical="center"/>
    </xf>
    <xf numFmtId="174" fontId="7" fillId="14" borderId="54" xfId="1" applyNumberFormat="1" applyFont="1" applyFill="1" applyBorder="1" applyAlignment="1">
      <alignment vertical="center"/>
    </xf>
    <xf numFmtId="174" fontId="7" fillId="14" borderId="64" xfId="1" applyNumberFormat="1" applyFont="1" applyFill="1" applyBorder="1" applyAlignment="1">
      <alignment vertical="center"/>
    </xf>
    <xf numFmtId="0" fontId="31" fillId="14" borderId="50" xfId="10" applyFont="1" applyFill="1" applyBorder="1" applyAlignment="1">
      <alignment horizontal="center" vertical="center"/>
    </xf>
    <xf numFmtId="0" fontId="31" fillId="14" borderId="1" xfId="10" applyFont="1" applyFill="1" applyBorder="1" applyAlignment="1">
      <alignment horizontal="center" vertical="center"/>
    </xf>
    <xf numFmtId="0" fontId="31" fillId="14" borderId="51" xfId="10" applyFont="1" applyFill="1" applyBorder="1" applyAlignment="1">
      <alignment horizontal="center" vertical="center"/>
    </xf>
    <xf numFmtId="0" fontId="46" fillId="14" borderId="31" xfId="9" applyFont="1" applyFill="1" applyBorder="1" applyAlignment="1">
      <alignment horizontal="center"/>
    </xf>
    <xf numFmtId="0" fontId="46" fillId="14" borderId="4" xfId="9" applyFont="1" applyFill="1" applyBorder="1" applyAlignment="1">
      <alignment horizontal="center"/>
    </xf>
    <xf numFmtId="0" fontId="46" fillId="14" borderId="0" xfId="9" applyFont="1" applyFill="1" applyBorder="1" applyAlignment="1">
      <alignment horizontal="center"/>
    </xf>
    <xf numFmtId="0" fontId="46" fillId="14" borderId="24" xfId="9" applyFont="1" applyFill="1" applyBorder="1" applyAlignment="1">
      <alignment horizontal="center"/>
    </xf>
    <xf numFmtId="0" fontId="47" fillId="14" borderId="0" xfId="9" applyFont="1" applyFill="1" applyBorder="1" applyAlignment="1">
      <alignment horizontal="center"/>
    </xf>
    <xf numFmtId="0" fontId="49" fillId="14" borderId="8" xfId="9" applyFont="1" applyFill="1" applyBorder="1" applyAlignment="1">
      <alignment horizontal="left"/>
    </xf>
    <xf numFmtId="0" fontId="49" fillId="14" borderId="9" xfId="9" applyFont="1" applyFill="1" applyBorder="1" applyAlignment="1">
      <alignment horizontal="left"/>
    </xf>
    <xf numFmtId="0" fontId="9" fillId="8" borderId="0" xfId="8" applyFont="1" applyFill="1" applyBorder="1" applyAlignment="1">
      <alignment horizontal="center" vertical="center"/>
    </xf>
    <xf numFmtId="0" fontId="4" fillId="0" borderId="40" xfId="5" applyFont="1" applyBorder="1" applyAlignment="1">
      <alignment horizontal="center" vertical="center"/>
    </xf>
    <xf numFmtId="0" fontId="4" fillId="0" borderId="37" xfId="5" applyFont="1" applyBorder="1" applyAlignment="1">
      <alignment horizontal="center" vertical="center"/>
    </xf>
    <xf numFmtId="0" fontId="4" fillId="0" borderId="38" xfId="5" applyFont="1" applyBorder="1" applyAlignment="1">
      <alignment horizontal="center" vertical="center"/>
    </xf>
    <xf numFmtId="0" fontId="4" fillId="0" borderId="39" xfId="5" applyFont="1" applyBorder="1" applyAlignment="1">
      <alignment horizontal="center" vertical="center"/>
    </xf>
    <xf numFmtId="0" fontId="4" fillId="0" borderId="40" xfId="5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left" wrapText="1"/>
    </xf>
    <xf numFmtId="0" fontId="9" fillId="8" borderId="49" xfId="8" applyFont="1" applyFill="1" applyBorder="1" applyAlignment="1">
      <alignment horizontal="center" vertical="center"/>
    </xf>
    <xf numFmtId="0" fontId="4" fillId="0" borderId="36" xfId="5" applyFont="1" applyBorder="1" applyAlignment="1">
      <alignment horizontal="center" vertical="center"/>
    </xf>
    <xf numFmtId="0" fontId="4" fillId="0" borderId="47" xfId="5" applyFont="1" applyBorder="1" applyAlignment="1">
      <alignment horizontal="center" vertical="center"/>
    </xf>
    <xf numFmtId="0" fontId="18" fillId="10" borderId="37" xfId="5" applyFont="1" applyFill="1" applyBorder="1" applyAlignment="1">
      <alignment horizontal="center" vertical="center"/>
    </xf>
    <xf numFmtId="0" fontId="18" fillId="10" borderId="38" xfId="5" applyFont="1" applyFill="1" applyBorder="1" applyAlignment="1">
      <alignment horizontal="center" vertical="center"/>
    </xf>
    <xf numFmtId="0" fontId="18" fillId="10" borderId="39" xfId="5" applyFont="1" applyFill="1" applyBorder="1" applyAlignment="1">
      <alignment horizontal="center" vertical="center"/>
    </xf>
    <xf numFmtId="0" fontId="4" fillId="0" borderId="40" xfId="5" applyFont="1" applyBorder="1" applyAlignment="1">
      <alignment horizontal="center" vertical="center" wrapText="1"/>
    </xf>
    <xf numFmtId="0" fontId="9" fillId="0" borderId="41" xfId="5" applyFont="1" applyBorder="1" applyAlignment="1">
      <alignment horizontal="center" vertical="center" wrapText="1"/>
    </xf>
    <xf numFmtId="0" fontId="9" fillId="0" borderId="42" xfId="5" applyFont="1" applyBorder="1" applyAlignment="1">
      <alignment horizontal="center" vertical="center" wrapText="1"/>
    </xf>
    <xf numFmtId="0" fontId="4" fillId="0" borderId="37" xfId="5" applyFont="1" applyBorder="1" applyAlignment="1">
      <alignment horizontal="left" vertical="center"/>
    </xf>
    <xf numFmtId="0" fontId="4" fillId="0" borderId="39" xfId="5" applyFont="1" applyBorder="1" applyAlignment="1">
      <alignment horizontal="left" vertical="center"/>
    </xf>
    <xf numFmtId="0" fontId="4" fillId="0" borderId="45" xfId="5" applyFont="1" applyBorder="1" applyAlignment="1">
      <alignment horizontal="left" vertical="center"/>
    </xf>
    <xf numFmtId="0" fontId="4" fillId="8" borderId="36" xfId="5" applyFont="1" applyFill="1" applyBorder="1" applyAlignment="1">
      <alignment horizontal="right"/>
    </xf>
    <xf numFmtId="0" fontId="31" fillId="8" borderId="0" xfId="5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left" vertical="center" wrapText="1"/>
    </xf>
    <xf numFmtId="0" fontId="4" fillId="8" borderId="0" xfId="5" applyFont="1" applyFill="1" applyBorder="1" applyAlignment="1">
      <alignment horizontal="right"/>
    </xf>
    <xf numFmtId="0" fontId="49" fillId="14" borderId="0" xfId="9" applyFont="1" applyFill="1" applyBorder="1" applyAlignment="1">
      <alignment horizontal="left"/>
    </xf>
    <xf numFmtId="0" fontId="31" fillId="14" borderId="52" xfId="10" applyFont="1" applyFill="1" applyBorder="1" applyAlignment="1">
      <alignment horizontal="center" vertical="center"/>
    </xf>
    <xf numFmtId="0" fontId="31" fillId="14" borderId="53" xfId="10" applyFont="1" applyFill="1" applyBorder="1" applyAlignment="1">
      <alignment horizontal="center" vertical="center"/>
    </xf>
    <xf numFmtId="0" fontId="31" fillId="14" borderId="31" xfId="10" applyFont="1" applyFill="1" applyBorder="1" applyAlignment="1">
      <alignment horizontal="center" vertical="center"/>
    </xf>
    <xf numFmtId="0" fontId="31" fillId="14" borderId="0" xfId="10" applyFont="1" applyFill="1" applyBorder="1" applyAlignment="1">
      <alignment horizontal="center" vertical="center"/>
    </xf>
    <xf numFmtId="0" fontId="31" fillId="14" borderId="33" xfId="10" applyFont="1" applyFill="1" applyBorder="1" applyAlignment="1">
      <alignment horizontal="center" vertical="center"/>
    </xf>
    <xf numFmtId="1" fontId="7" fillId="14" borderId="56" xfId="10" applyNumberFormat="1" applyFont="1" applyFill="1" applyBorder="1" applyAlignment="1">
      <alignment horizontal="left" vertical="center"/>
    </xf>
    <xf numFmtId="0" fontId="7" fillId="14" borderId="57" xfId="10" applyFont="1" applyFill="1" applyBorder="1" applyAlignment="1">
      <alignment horizontal="left" vertical="center"/>
    </xf>
    <xf numFmtId="0" fontId="7" fillId="14" borderId="58" xfId="10" applyFont="1" applyFill="1" applyBorder="1" applyAlignment="1">
      <alignment horizontal="left" vertical="center"/>
    </xf>
    <xf numFmtId="40" fontId="7" fillId="14" borderId="55" xfId="1" applyNumberFormat="1" applyFont="1" applyFill="1" applyBorder="1" applyAlignment="1">
      <alignment horizontal="center" vertical="center"/>
    </xf>
    <xf numFmtId="40" fontId="7" fillId="14" borderId="31" xfId="1" applyNumberFormat="1" applyFont="1" applyFill="1" applyBorder="1" applyAlignment="1">
      <alignment horizontal="center" vertical="center"/>
    </xf>
    <xf numFmtId="174" fontId="7" fillId="14" borderId="2" xfId="1" applyNumberFormat="1" applyFont="1" applyFill="1" applyBorder="1" applyAlignment="1">
      <alignment vertical="center"/>
    </xf>
    <xf numFmtId="175" fontId="7" fillId="14" borderId="2" xfId="1" applyNumberFormat="1" applyFont="1" applyFill="1" applyBorder="1" applyAlignment="1">
      <alignment vertical="center"/>
    </xf>
    <xf numFmtId="174" fontId="7" fillId="14" borderId="61" xfId="1" applyNumberFormat="1" applyFont="1" applyFill="1" applyBorder="1" applyAlignment="1">
      <alignment vertical="center"/>
    </xf>
    <xf numFmtId="174" fontId="50" fillId="14" borderId="2" xfId="10" applyNumberFormat="1" applyFont="1" applyFill="1" applyBorder="1" applyAlignment="1">
      <alignment horizontal="center" vertical="center"/>
    </xf>
    <xf numFmtId="174" fontId="50" fillId="14" borderId="25" xfId="10" applyNumberFormat="1" applyFont="1" applyFill="1" applyBorder="1" applyAlignment="1">
      <alignment horizontal="center" vertical="center"/>
    </xf>
    <xf numFmtId="174" fontId="50" fillId="14" borderId="61" xfId="10" applyNumberFormat="1" applyFont="1" applyFill="1" applyBorder="1" applyAlignment="1">
      <alignment horizontal="center" vertical="center"/>
    </xf>
    <xf numFmtId="174" fontId="50" fillId="14" borderId="54" xfId="10" applyNumberFormat="1" applyFont="1" applyFill="1" applyBorder="1" applyAlignment="1">
      <alignment horizontal="center" vertical="center"/>
    </xf>
    <xf numFmtId="1" fontId="50" fillId="14" borderId="0" xfId="10" applyNumberFormat="1" applyFont="1" applyFill="1" applyBorder="1" applyAlignment="1">
      <alignment horizontal="left" vertical="center" wrapText="1"/>
    </xf>
    <xf numFmtId="0" fontId="50" fillId="14" borderId="0" xfId="10" applyFont="1" applyFill="1" applyBorder="1" applyAlignment="1">
      <alignment horizontal="left" vertical="center" wrapText="1"/>
    </xf>
    <xf numFmtId="0" fontId="50" fillId="14" borderId="24" xfId="10" applyFont="1" applyFill="1" applyBorder="1" applyAlignment="1">
      <alignment horizontal="left" vertical="center" wrapText="1"/>
    </xf>
    <xf numFmtId="1" fontId="50" fillId="14" borderId="24" xfId="10" applyNumberFormat="1" applyFont="1" applyFill="1" applyBorder="1" applyAlignment="1">
      <alignment horizontal="left" vertical="center"/>
    </xf>
    <xf numFmtId="0" fontId="50" fillId="14" borderId="25" xfId="10" applyFont="1" applyFill="1" applyBorder="1" applyAlignment="1">
      <alignment horizontal="left" vertical="center"/>
    </xf>
    <xf numFmtId="1" fontId="50" fillId="14" borderId="60" xfId="10" applyNumberFormat="1" applyFont="1" applyFill="1" applyBorder="1" applyAlignment="1">
      <alignment horizontal="left" vertical="center"/>
    </xf>
    <xf numFmtId="0" fontId="50" fillId="14" borderId="57" xfId="10" applyFont="1" applyFill="1" applyBorder="1" applyAlignment="1">
      <alignment horizontal="left" vertical="center"/>
    </xf>
    <xf numFmtId="0" fontId="50" fillId="14" borderId="58" xfId="10" applyFont="1" applyFill="1" applyBorder="1" applyAlignment="1">
      <alignment horizontal="left" vertical="center"/>
    </xf>
    <xf numFmtId="4" fontId="7" fillId="2" borderId="14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4" fontId="7" fillId="2" borderId="17" xfId="0" applyNumberFormat="1" applyFont="1" applyFill="1" applyBorder="1" applyAlignment="1">
      <alignment horizontal="center" vertical="center" wrapText="1"/>
    </xf>
    <xf numFmtId="4" fontId="7" fillId="2" borderId="21" xfId="0" applyNumberFormat="1" applyFont="1" applyFill="1" applyBorder="1" applyAlignment="1">
      <alignment horizontal="center" vertical="center" wrapText="1"/>
    </xf>
    <xf numFmtId="0" fontId="35" fillId="0" borderId="29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4" fontId="7" fillId="2" borderId="14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33" fillId="2" borderId="14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10" fillId="2" borderId="18" xfId="0" applyFont="1" applyFill="1" applyBorder="1" applyAlignment="1">
      <alignment horizontal="left" vertical="center" wrapText="1"/>
    </xf>
    <xf numFmtId="0" fontId="35" fillId="0" borderId="8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/>
    </xf>
    <xf numFmtId="0" fontId="28" fillId="3" borderId="15" xfId="0" applyFont="1" applyFill="1" applyBorder="1" applyAlignment="1">
      <alignment horizontal="left" vertical="center" wrapText="1" indent="2"/>
    </xf>
    <xf numFmtId="0" fontId="28" fillId="3" borderId="11" xfId="0" applyFont="1" applyFill="1" applyBorder="1" applyAlignment="1">
      <alignment horizontal="left" vertical="center" wrapText="1" indent="2"/>
    </xf>
    <xf numFmtId="0" fontId="28" fillId="3" borderId="10" xfId="0" applyFont="1" applyFill="1" applyBorder="1" applyAlignment="1">
      <alignment horizontal="left" vertical="center" wrapText="1" indent="2"/>
    </xf>
  </cellXfs>
  <cellStyles count="19">
    <cellStyle name="Moeda" xfId="4" builtinId="4"/>
    <cellStyle name="Moeda_pLANILHA DE BDI_MODELO v2_EXCEL" xfId="6"/>
    <cellStyle name="Normal" xfId="0" builtinId="0"/>
    <cellStyle name="Normal 2" xfId="10"/>
    <cellStyle name="Normal 2 2 4" xfId="15"/>
    <cellStyle name="Normal 2 3" xfId="12"/>
    <cellStyle name="Normal 3" xfId="14"/>
    <cellStyle name="Normal 4" xfId="18"/>
    <cellStyle name="Normal 6 3" xfId="13"/>
    <cellStyle name="Normal 75" xfId="2"/>
    <cellStyle name="Normal_NSL 001" xfId="9"/>
    <cellStyle name="Normal_pLANILHA DE BDI_MODELO v2_EXCEL" xfId="5"/>
    <cellStyle name="Normal_Planilha RETROFIT PALÁCIO - VRF  DEZEMBRO  2013 CRONOGRAMA 15 MESES _ R02 - 2" xfId="8"/>
    <cellStyle name="Porcentagem" xfId="3" builtinId="5"/>
    <cellStyle name="Porcentagem 2 2 2" xfId="16"/>
    <cellStyle name="Porcentagem 3" xfId="11"/>
    <cellStyle name="Porcentagem_pLANILHA DE BDI_MODELO v2_EXCEL" xfId="7"/>
    <cellStyle name="Separador de milhares" xfId="1" builtinId="3"/>
    <cellStyle name="Separador de milhares 2 2 2 3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9" Type="http://schemas.openxmlformats.org/officeDocument/2006/relationships/externalLink" Target="externalLinks/externalLink19.xml"/><Relationship Id="rId21" Type="http://schemas.openxmlformats.org/officeDocument/2006/relationships/externalLink" Target="externalLinks/externalLink1.xml"/><Relationship Id="rId34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22.xml"/><Relationship Id="rId47" Type="http://schemas.openxmlformats.org/officeDocument/2006/relationships/externalLink" Target="externalLinks/externalLink27.xml"/><Relationship Id="rId50" Type="http://schemas.openxmlformats.org/officeDocument/2006/relationships/externalLink" Target="externalLinks/externalLink30.xml"/><Relationship Id="rId55" Type="http://schemas.openxmlformats.org/officeDocument/2006/relationships/externalLink" Target="externalLinks/externalLink35.xml"/><Relationship Id="rId63" Type="http://schemas.openxmlformats.org/officeDocument/2006/relationships/externalLink" Target="externalLinks/externalLink4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32" Type="http://schemas.openxmlformats.org/officeDocument/2006/relationships/externalLink" Target="externalLinks/externalLink12.xml"/><Relationship Id="rId37" Type="http://schemas.openxmlformats.org/officeDocument/2006/relationships/externalLink" Target="externalLinks/externalLink17.xml"/><Relationship Id="rId40" Type="http://schemas.openxmlformats.org/officeDocument/2006/relationships/externalLink" Target="externalLinks/externalLink20.xml"/><Relationship Id="rId45" Type="http://schemas.openxmlformats.org/officeDocument/2006/relationships/externalLink" Target="externalLinks/externalLink25.xml"/><Relationship Id="rId53" Type="http://schemas.openxmlformats.org/officeDocument/2006/relationships/externalLink" Target="externalLinks/externalLink33.xml"/><Relationship Id="rId58" Type="http://schemas.openxmlformats.org/officeDocument/2006/relationships/externalLink" Target="externalLinks/externalLink38.xml"/><Relationship Id="rId66" Type="http://schemas.openxmlformats.org/officeDocument/2006/relationships/externalLink" Target="externalLinks/externalLink4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externalLink" Target="externalLinks/externalLink8.xml"/><Relationship Id="rId36" Type="http://schemas.openxmlformats.org/officeDocument/2006/relationships/externalLink" Target="externalLinks/externalLink16.xml"/><Relationship Id="rId49" Type="http://schemas.openxmlformats.org/officeDocument/2006/relationships/externalLink" Target="externalLinks/externalLink29.xml"/><Relationship Id="rId57" Type="http://schemas.openxmlformats.org/officeDocument/2006/relationships/externalLink" Target="externalLinks/externalLink37.xml"/><Relationship Id="rId61" Type="http://schemas.openxmlformats.org/officeDocument/2006/relationships/externalLink" Target="externalLinks/externalLink4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1.xml"/><Relationship Id="rId44" Type="http://schemas.openxmlformats.org/officeDocument/2006/relationships/externalLink" Target="externalLinks/externalLink24.xml"/><Relationship Id="rId52" Type="http://schemas.openxmlformats.org/officeDocument/2006/relationships/externalLink" Target="externalLinks/externalLink32.xml"/><Relationship Id="rId60" Type="http://schemas.openxmlformats.org/officeDocument/2006/relationships/externalLink" Target="externalLinks/externalLink40.xml"/><Relationship Id="rId65" Type="http://schemas.openxmlformats.org/officeDocument/2006/relationships/externalLink" Target="externalLinks/externalLink4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30" Type="http://schemas.openxmlformats.org/officeDocument/2006/relationships/externalLink" Target="externalLinks/externalLink10.xml"/><Relationship Id="rId35" Type="http://schemas.openxmlformats.org/officeDocument/2006/relationships/externalLink" Target="externalLinks/externalLink15.xml"/><Relationship Id="rId43" Type="http://schemas.openxmlformats.org/officeDocument/2006/relationships/externalLink" Target="externalLinks/externalLink23.xml"/><Relationship Id="rId48" Type="http://schemas.openxmlformats.org/officeDocument/2006/relationships/externalLink" Target="externalLinks/externalLink28.xml"/><Relationship Id="rId56" Type="http://schemas.openxmlformats.org/officeDocument/2006/relationships/externalLink" Target="externalLinks/externalLink36.xml"/><Relationship Id="rId64" Type="http://schemas.openxmlformats.org/officeDocument/2006/relationships/externalLink" Target="externalLinks/externalLink4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33" Type="http://schemas.openxmlformats.org/officeDocument/2006/relationships/externalLink" Target="externalLinks/externalLink13.xml"/><Relationship Id="rId38" Type="http://schemas.openxmlformats.org/officeDocument/2006/relationships/externalLink" Target="externalLinks/externalLink18.xml"/><Relationship Id="rId46" Type="http://schemas.openxmlformats.org/officeDocument/2006/relationships/externalLink" Target="externalLinks/externalLink26.xml"/><Relationship Id="rId59" Type="http://schemas.openxmlformats.org/officeDocument/2006/relationships/externalLink" Target="externalLinks/externalLink3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21.xml"/><Relationship Id="rId54" Type="http://schemas.openxmlformats.org/officeDocument/2006/relationships/externalLink" Target="externalLinks/externalLink34.xml"/><Relationship Id="rId62" Type="http://schemas.openxmlformats.org/officeDocument/2006/relationships/externalLink" Target="externalLinks/externalLink42.xml"/><Relationship Id="rId7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2" Type="http://schemas.openxmlformats.org/officeDocument/2006/relationships/image" Target="../media/image10.png"/><Relationship Id="rId1" Type="http://schemas.openxmlformats.org/officeDocument/2006/relationships/image" Target="../media/image8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1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79374</xdr:colOff>
      <xdr:row>0</xdr:row>
      <xdr:rowOff>128984</xdr:rowOff>
    </xdr:from>
    <xdr:to>
      <xdr:col>2</xdr:col>
      <xdr:colOff>604572</xdr:colOff>
      <xdr:row>8</xdr:row>
      <xdr:rowOff>121453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39394" y="29924"/>
          <a:ext cx="959538" cy="967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654844</xdr:colOff>
      <xdr:row>1</xdr:row>
      <xdr:rowOff>59530</xdr:rowOff>
    </xdr:from>
    <xdr:to>
      <xdr:col>4</xdr:col>
      <xdr:colOff>1934766</xdr:colOff>
      <xdr:row>6</xdr:row>
      <xdr:rowOff>9920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249204" y="90010"/>
          <a:ext cx="2857262" cy="7276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ESTADO DE MINAS GERAIS</a:t>
          </a:r>
        </a:p>
        <a:p>
          <a:pPr algn="l" rtl="0">
            <a:defRPr sz="1000"/>
          </a:pPr>
          <a:r>
            <a:rPr lang="pt-BR" sz="1050" b="1" i="0" u="none" strike="noStrike" baseline="0">
              <a:solidFill>
                <a:srgbClr val="000000"/>
              </a:solidFill>
              <a:latin typeface="Arial"/>
              <a:cs typeface="Arial"/>
            </a:rPr>
            <a:t>Secretaria de Estado de Governo</a:t>
          </a:r>
        </a:p>
        <a:p>
          <a:pPr algn="l" rtl="0">
            <a:defRPr sz="1000"/>
          </a:pPr>
          <a:r>
            <a:rPr lang="pt-BR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Superintendência de Projetos da SUBSEAM</a:t>
          </a:r>
        </a:p>
        <a:p>
          <a:pPr algn="l" rtl="0">
            <a:defRPr sz="1000"/>
          </a:pPr>
          <a:r>
            <a:rPr lang="pt-BR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Diretoria Técnica de Projetos</a:t>
          </a:r>
        </a:p>
      </xdr:txBody>
    </xdr:sp>
    <xdr:clientData/>
  </xdr:twoCellAnchor>
  <xdr:twoCellAnchor editAs="oneCell">
    <xdr:from>
      <xdr:col>4</xdr:col>
      <xdr:colOff>3055938</xdr:colOff>
      <xdr:row>0</xdr:row>
      <xdr:rowOff>11829</xdr:rowOff>
    </xdr:from>
    <xdr:to>
      <xdr:col>8</xdr:col>
      <xdr:colOff>549389</xdr:colOff>
      <xdr:row>8</xdr:row>
      <xdr:rowOff>69375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227638" y="11829"/>
          <a:ext cx="1859711" cy="933846"/>
        </a:xfrm>
        <a:prstGeom prst="rect">
          <a:avLst/>
        </a:prstGeom>
      </xdr:spPr>
    </xdr:pic>
    <xdr:clientData/>
  </xdr:twoCellAnchor>
  <xdr:twoCellAnchor editAs="oneCell">
    <xdr:from>
      <xdr:col>12</xdr:col>
      <xdr:colOff>269876</xdr:colOff>
      <xdr:row>0</xdr:row>
      <xdr:rowOff>950</xdr:rowOff>
    </xdr:from>
    <xdr:to>
      <xdr:col>13</xdr:col>
      <xdr:colOff>783534</xdr:colOff>
      <xdr:row>8</xdr:row>
      <xdr:rowOff>88681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451976" y="950"/>
          <a:ext cx="1382338" cy="96403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53340</xdr:colOff>
      <xdr:row>31</xdr:row>
      <xdr:rowOff>22860</xdr:rowOff>
    </xdr:from>
    <xdr:to>
      <xdr:col>8</xdr:col>
      <xdr:colOff>583499</xdr:colOff>
      <xdr:row>36</xdr:row>
      <xdr:rowOff>99061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xmlns="" id="{0260E9D5-BB58-4E06-B415-628B29BA8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00500" y="7711440"/>
          <a:ext cx="3501959" cy="9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210765</xdr:colOff>
      <xdr:row>0</xdr:row>
      <xdr:rowOff>105383</xdr:rowOff>
    </xdr:from>
    <xdr:to>
      <xdr:col>1</xdr:col>
      <xdr:colOff>575383</xdr:colOff>
      <xdr:row>3</xdr:row>
      <xdr:rowOff>32425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9BAD7318-B6F8-4BF2-AD7C-1AC491E3C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10765" y="105383"/>
          <a:ext cx="890398" cy="864302"/>
        </a:xfrm>
        <a:prstGeom prst="rect">
          <a:avLst/>
        </a:prstGeom>
      </xdr:spPr>
    </xdr:pic>
    <xdr:clientData/>
  </xdr:twoCellAnchor>
  <xdr:twoCellAnchor editAs="oneCell">
    <xdr:from>
      <xdr:col>0</xdr:col>
      <xdr:colOff>222926</xdr:colOff>
      <xdr:row>0</xdr:row>
      <xdr:rowOff>121596</xdr:rowOff>
    </xdr:from>
    <xdr:to>
      <xdr:col>1</xdr:col>
      <xdr:colOff>589191</xdr:colOff>
      <xdr:row>2</xdr:row>
      <xdr:rowOff>279027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A938F2A8-89CA-4696-BB9D-142C2578E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2926" y="121596"/>
          <a:ext cx="880615" cy="72893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95249</xdr:rowOff>
    </xdr:from>
    <xdr:to>
      <xdr:col>1</xdr:col>
      <xdr:colOff>550097</xdr:colOff>
      <xdr:row>4</xdr:row>
      <xdr:rowOff>174624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7E584C3B-EF17-45FB-BFEB-5B80347BD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95249"/>
          <a:ext cx="1111436" cy="1009015"/>
        </a:xfrm>
        <a:prstGeom prst="rect">
          <a:avLst/>
        </a:prstGeom>
      </xdr:spPr>
    </xdr:pic>
    <xdr:clientData/>
  </xdr:twoCellAnchor>
  <xdr:twoCellAnchor editAs="oneCell">
    <xdr:from>
      <xdr:col>5</xdr:col>
      <xdr:colOff>1706880</xdr:colOff>
      <xdr:row>0</xdr:row>
      <xdr:rowOff>167640</xdr:rowOff>
    </xdr:from>
    <xdr:to>
      <xdr:col>6</xdr:col>
      <xdr:colOff>1402080</xdr:colOff>
      <xdr:row>4</xdr:row>
      <xdr:rowOff>105188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9996FC86-3E0D-45A3-8936-6555F6573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702040" y="167640"/>
          <a:ext cx="1432560" cy="8671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60960</xdr:rowOff>
    </xdr:from>
    <xdr:to>
      <xdr:col>0</xdr:col>
      <xdr:colOff>859856</xdr:colOff>
      <xdr:row>0</xdr:row>
      <xdr:rowOff>895149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xmlns="" id="{80D4A3BB-4FC1-4FEA-A237-961C732C2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5240" y="60960"/>
          <a:ext cx="844616" cy="834189"/>
        </a:xfrm>
        <a:prstGeom prst="rect">
          <a:avLst/>
        </a:prstGeom>
      </xdr:spPr>
    </xdr:pic>
    <xdr:clientData/>
  </xdr:twoCellAnchor>
  <xdr:twoCellAnchor editAs="oneCell">
    <xdr:from>
      <xdr:col>3</xdr:col>
      <xdr:colOff>95249</xdr:colOff>
      <xdr:row>0</xdr:row>
      <xdr:rowOff>108176</xdr:rowOff>
    </xdr:from>
    <xdr:to>
      <xdr:col>3</xdr:col>
      <xdr:colOff>1146345</xdr:colOff>
      <xdr:row>0</xdr:row>
      <xdr:rowOff>762000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5C66B291-C938-47F1-82AC-9F7FCA02D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238874" y="108176"/>
          <a:ext cx="1051096" cy="6538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22309</xdr:rowOff>
    </xdr:from>
    <xdr:to>
      <xdr:col>2</xdr:col>
      <xdr:colOff>771425</xdr:colOff>
      <xdr:row>8</xdr:row>
      <xdr:rowOff>106564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3BEEE47D-16D9-4337-878C-9781EC211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93914" y="54966"/>
          <a:ext cx="785032" cy="770055"/>
        </a:xfrm>
        <a:prstGeom prst="rect">
          <a:avLst/>
        </a:prstGeom>
      </xdr:spPr>
    </xdr:pic>
    <xdr:clientData/>
  </xdr:twoCellAnchor>
  <xdr:twoCellAnchor editAs="oneCell">
    <xdr:from>
      <xdr:col>12</xdr:col>
      <xdr:colOff>981075</xdr:colOff>
      <xdr:row>1</xdr:row>
      <xdr:rowOff>66675</xdr:rowOff>
    </xdr:from>
    <xdr:to>
      <xdr:col>13</xdr:col>
      <xdr:colOff>927271</xdr:colOff>
      <xdr:row>8</xdr:row>
      <xdr:rowOff>53749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CD07C5ED-E8F3-4939-BF5E-7EEE0BAFF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134725" y="95250"/>
          <a:ext cx="1051096" cy="6538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211613</xdr:colOff>
      <xdr:row>1</xdr:row>
      <xdr:rowOff>39686</xdr:rowOff>
    </xdr:from>
    <xdr:ext cx="1198563" cy="732016"/>
    <xdr:pic>
      <xdr:nvPicPr>
        <xdr:cNvPr id="2" name="Imagem 1">
          <a:extLst>
            <a:ext uri="{FF2B5EF4-FFF2-40B4-BE49-F238E27FC236}">
              <a16:creationId xmlns:a16="http://schemas.microsoft.com/office/drawing/2014/main" xmlns="" id="{7885EF33-DB62-48FD-AB8F-AFA7EF621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526813" y="222566"/>
          <a:ext cx="1198563" cy="732016"/>
        </a:xfrm>
        <a:prstGeom prst="rect">
          <a:avLst/>
        </a:prstGeom>
      </xdr:spPr>
    </xdr:pic>
    <xdr:clientData/>
  </xdr:oneCellAnchor>
  <xdr:oneCellAnchor>
    <xdr:from>
      <xdr:col>1</xdr:col>
      <xdr:colOff>119061</xdr:colOff>
      <xdr:row>1</xdr:row>
      <xdr:rowOff>9922</xdr:rowOff>
    </xdr:from>
    <xdr:ext cx="899464" cy="750135"/>
    <xdr:pic>
      <xdr:nvPicPr>
        <xdr:cNvPr id="3" name="Imagem 2">
          <a:extLst>
            <a:ext uri="{FF2B5EF4-FFF2-40B4-BE49-F238E27FC236}">
              <a16:creationId xmlns:a16="http://schemas.microsoft.com/office/drawing/2014/main" xmlns="" id="{341D8D1B-D0DC-4525-9582-4D112065B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8661" y="192802"/>
          <a:ext cx="899464" cy="75013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0</xdr:row>
      <xdr:rowOff>106680</xdr:rowOff>
    </xdr:from>
    <xdr:to>
      <xdr:col>2</xdr:col>
      <xdr:colOff>570296</xdr:colOff>
      <xdr:row>3</xdr:row>
      <xdr:rowOff>239829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7A5505F4-3758-4334-BEEE-3A71963D7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6680" y="106680"/>
          <a:ext cx="844616" cy="834189"/>
        </a:xfrm>
        <a:prstGeom prst="rect">
          <a:avLst/>
        </a:prstGeom>
      </xdr:spPr>
    </xdr:pic>
    <xdr:clientData/>
  </xdr:twoCellAnchor>
  <xdr:twoCellAnchor editAs="oneCell">
    <xdr:from>
      <xdr:col>14</xdr:col>
      <xdr:colOff>571500</xdr:colOff>
      <xdr:row>0</xdr:row>
      <xdr:rowOff>123825</xdr:rowOff>
    </xdr:from>
    <xdr:to>
      <xdr:col>15</xdr:col>
      <xdr:colOff>774871</xdr:colOff>
      <xdr:row>3</xdr:row>
      <xdr:rowOff>82324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CB465AD6-F344-4C90-BF44-D727B04F3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2420600" y="123825"/>
          <a:ext cx="1051096" cy="6538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68580</xdr:rowOff>
    </xdr:from>
    <xdr:to>
      <xdr:col>1</xdr:col>
      <xdr:colOff>242636</xdr:colOff>
      <xdr:row>4</xdr:row>
      <xdr:rowOff>79809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0CE9CEDE-6BE0-4C78-9EB2-FDA52B959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3820" y="68580"/>
          <a:ext cx="844616" cy="834189"/>
        </a:xfrm>
        <a:prstGeom prst="rect">
          <a:avLst/>
        </a:prstGeom>
      </xdr:spPr>
    </xdr:pic>
    <xdr:clientData/>
  </xdr:twoCellAnchor>
  <xdr:twoCellAnchor editAs="oneCell">
    <xdr:from>
      <xdr:col>7</xdr:col>
      <xdr:colOff>704850</xdr:colOff>
      <xdr:row>0</xdr:row>
      <xdr:rowOff>85725</xdr:rowOff>
    </xdr:from>
    <xdr:to>
      <xdr:col>7</xdr:col>
      <xdr:colOff>1755946</xdr:colOff>
      <xdr:row>3</xdr:row>
      <xdr:rowOff>82324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9E49BEF4-6C58-40D5-BF70-D74326157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572250" y="85725"/>
          <a:ext cx="1051096" cy="6538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1</xdr:col>
      <xdr:colOff>235016</xdr:colOff>
      <xdr:row>4</xdr:row>
      <xdr:rowOff>87429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xmlns="" id="{B5EBACE6-EFB0-4834-854E-43F0A7F39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6200" y="76200"/>
          <a:ext cx="844616" cy="834189"/>
        </a:xfrm>
        <a:prstGeom prst="rect">
          <a:avLst/>
        </a:prstGeom>
      </xdr:spPr>
    </xdr:pic>
    <xdr:clientData/>
  </xdr:twoCellAnchor>
  <xdr:twoCellAnchor editAs="oneCell">
    <xdr:from>
      <xdr:col>7</xdr:col>
      <xdr:colOff>752475</xdr:colOff>
      <xdr:row>0</xdr:row>
      <xdr:rowOff>76200</xdr:rowOff>
    </xdr:from>
    <xdr:to>
      <xdr:col>7</xdr:col>
      <xdr:colOff>1803571</xdr:colOff>
      <xdr:row>3</xdr:row>
      <xdr:rowOff>72799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7AB334AF-C942-4071-8D43-61480B40F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619875" y="76200"/>
          <a:ext cx="1051096" cy="6538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1</xdr:col>
      <xdr:colOff>334076</xdr:colOff>
      <xdr:row>3</xdr:row>
      <xdr:rowOff>270309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7CCB9B4E-AB13-4A37-A949-BA758830D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4300" y="76200"/>
          <a:ext cx="844616" cy="834189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1</xdr:row>
      <xdr:rowOff>57150</xdr:rowOff>
    </xdr:from>
    <xdr:to>
      <xdr:col>6</xdr:col>
      <xdr:colOff>1241596</xdr:colOff>
      <xdr:row>3</xdr:row>
      <xdr:rowOff>234724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6BBECE55-AE5D-48A1-BE43-F5F157C11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686800" y="238125"/>
          <a:ext cx="1051096" cy="6538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53340</xdr:colOff>
      <xdr:row>31</xdr:row>
      <xdr:rowOff>22860</xdr:rowOff>
    </xdr:from>
    <xdr:to>
      <xdr:col>8</xdr:col>
      <xdr:colOff>583499</xdr:colOff>
      <xdr:row>36</xdr:row>
      <xdr:rowOff>99061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xmlns="" id="{943B33D4-D3C6-4972-AEE6-7C2AACD39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00500" y="7711440"/>
          <a:ext cx="3501959" cy="9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222926</xdr:colOff>
      <xdr:row>0</xdr:row>
      <xdr:rowOff>121596</xdr:rowOff>
    </xdr:from>
    <xdr:to>
      <xdr:col>1</xdr:col>
      <xdr:colOff>589191</xdr:colOff>
      <xdr:row>2</xdr:row>
      <xdr:rowOff>279027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BAC52B1D-BD78-4E7A-85E0-60548D33B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2926" y="121596"/>
          <a:ext cx="883047" cy="73501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uriney\c\Meus%20documentos\geosolo\1&#170;%20MED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&#233;cnico\C-T&#201;CNICO\Nossos%20Documentos\Licita&#231;&#245;es\DNER%20-%2019&#186;\Concorr&#234;ncia%20N.&#186;%20187.2000\Quadros%20para%20Licita&#231;&#245;e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R-163\6&#170;%20ap&#243;s%20repac.%20LOTE%20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T%20170%20(Brasnorte%20-%20Rio%20Juruena%20AGRIMAT)\Medi&#231;&#245;es%20Agrimat%20SINFRA\2&#170;%20Medi&#231;&#227;o%20Oficial%20Agrimat%20IC-001%20Set_20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mail2.brturbo.com/MT-170%20(BRASNORTE%20-%20AGRIMAT%20100km)/Medi&#231;&#245;es%20Agrimat/Triunfo/Obra/Obra%20n&#186;%20199/2&#170;%20Repactua&#231;&#227;o/4&#170;%20medi&#231;&#227;o%20199%20ap&#243;s%202&#170;%20repactua&#231;&#227;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secor2\MT%20-%20370%20POCON&#201;%20-%20PORTO%20CERCADO%20(PARTE%20URBANA)\ALA&#205;NE\EXCEL\TRANSPORTE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L9HVUT\Kalu's%20shared%20workspace\Diversos\PROTOTIPO%20DE%20MEDI&#199;&#195;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ODOVIAS%20FEDERAIS\BR%20163%20GUARANT&#195;%20-%20DIVISA%20MT-PA%20fernando\PLANO%20TRABALHO%20VIGENTE\BR%20163%20CALMON%20FINAL\Oramento_Ago_20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secor2\MT%20-%20249%20-Lote%20II\Ala&#237;ne\EXCEL\LOTE%2002\OR&#199;AMENTO-MT-249%20(Km%2011-Rio%20Arinos-Entr.%20MT-010)%20-%2016,80%20km_PROJET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secor3\MT%20-%20351-241%20(MANSO)\ALA&#205;NE\EXCEL\OR&#199;AMENT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&#233;cnico\C-T&#201;CNICO\Nossos%20Documentos\Licita&#231;&#245;es\DNER%20-%2019&#186;\Concorr&#234;ncia%20N.&#186;%20670.00\Equipamento%20e%20M&#227;o%20de%20Obra%20670.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ato\mt-220\Meus%20documentos\Obra%20326AS\Medi&#231;&#245;es\DVOP\6&#170;%20Medi&#231;&#227;o%20DVOP\6&#170;%20Medi&#231;ao%20DVOP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secor5\MT%20-%20249%20%20-%20Lote%20II\ALA&#205;NE\EXCEL\LOTE%2002\OR&#199;AMENTO-MT-249%20(Km%2011-Rio%20Arinos-Entr.%20MT-010)%20-%2030%20km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secor5\MT-270%20(COLONIA%20-%20MIMOSO)\OR&#199;AMENTO%20E%20PLANO%20DE%20TRABALHO\OR&#199;AMENTO%20MT-23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dministrador\Meus%20documentos\TERCIO\MT%20370%20ESTRADA%20PARQUE\22_JUN\Ultima%20do%20Everaldo%2022_06_05\TRANSPORTE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L9LHVUT\servidor\TELES%20-%20PARTICULAR\KALU%20ENGENHARIA\SERVI&#199;OS%20-%20KALU\Cont-008-2018%20(PMP)_PATROCINIO\REMODELAGEM\VOLUME%203\PDF\PGS-_PAV_COT_06_TRAN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0.27\servidor\TELES%20-%20PARTICULAR\KALU%20ENGENHARIA\SERVI&#199;OS%20-%20KALU\Cont-005-2017%20(PMBV)_BELO%20VALE\PROJETOS\VOLUME%203_NOIVA\G_08_URBANIZA&#199;AO%20E%20OBRAS%20COMPLEMENTARE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L9HVUT\Kalu's%20shared%20workspace\APIACAS\INFRA%20URBANA\02%20PRIMAVERA%2002\VOLUME%2003\MEMORIA%20DE%20CALCULO\G_01_SERVI&#199;OS%20PRELIMINARE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APIACAS/INFRA%20URBANA/APIACAS%20-%2002/PRIMAVERA%20I/VOLUME%2003/PREFEITURA/MEMORIA%20DE%20CALCULO/G_02_TRABALHOS%20EM%20TERRA_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APIACAS/INFRA%20URBANA/APIACAS%20-%2002/PRIMAVERA%20I/VOLUME%2003/PREFEITURA/MEMORIA%20DE%20CALCULO/CALCULO%20REDE_PRIMAVERA%2001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APIACAS/INFRA%20URBANA/APIACAS%20-%2002/PRIMAVERA%20I/VOLUME%2003/PREFEITURA/MEMORIA%20DE%20CALCULO/G_03_DRENAGEM&#160;E&#160;OBRAS&#160;DE&#160;ARTE&#160;CORRENTES_I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APIACAS/INFRA%20URBANA/APIACAS%20-%2002/PRIMAVERA%20I/VOLUME%2003/PREFEITURA/MEMORIA%20DE%20CALCULO/G_04_Servi&#231;o_PAV_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mail2.brturbo.com/MT-170%20(BRASNORTE%20-%20AGRIMAT)/2&#170;%20medi&#231;&#227;o%20Agrima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L9HVUT\Kalu's%20shared%20workspace\APIACAS\INFRA%20URBANA\02%20PRIMAVERA%2002\VOLUME%2003\MEMORIA%20DE%20CALCULO\G_05_SINALIZA&#199;&#195;O.xls" TargetMode="External"/></Relationships>
</file>

<file path=xl/externalLinks/_rels/externalLink3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DESKTOP-L9LHVUT\NOVA%20CANAA\07%20SERVI&#199;O%20SUPERVIS&#195;O%20DE%20OBRAS(Con%20038-2020)\17%20PROJETO%20DAS%20AVENIDAS\06%20PROJETOS%20AV%20PAR&#193;%20E%20AMAZONAS\VOLUME%2003\MEMORIAS%20DE%20CALCULO\MEMORIAS%20AV%20AMAZONAS\MEMORIAS%20AMAZONAS\G_01_SERVI&#199;OS%20PRELIMINARES.xls?A5891A27" TargetMode="External"/><Relationship Id="rId1" Type="http://schemas.openxmlformats.org/officeDocument/2006/relationships/externalLinkPath" Target="file:///\\A5891A27\G_01_SERVI&#199;OS%20PRELIMINARE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PARANA&#205;TA/PARANA&#205;TA%20%202021/SERV.%20ENG._CT_N&#186;.%20069_2021_PP044_KALU%20SERV/INFRAESTRUTURA%20URBANA/11%20BAIRRO%20JARDIM%20AMAZONAS/VOLUME%2003/FASE%20I/MEMORIAS/G_02_TRABALHOS%20EM%20TERRA_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L9HVUT\PARANA&#205;TA\PARANA&#205;TA%20%202021\SERV.%20ENG._CT_N&#186;.%20069_2021_PP044_KALU%20SERV\INFRAESTRUTURA%20URBANA\11%20BAIRRO%20JARDIM%20AMAZONAS\VOLUME%2003\FASE%20I\MEMORIAS\G_03_DRENAGEM&#160;E&#160;OBRAS&#160;DE&#160;ARTE&#160;CORRENTES_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PARANA&#205;TA/PARANA&#205;TA%20%202021/SERV.%20ENG._CT_N&#186;.%20069_2021_PP044_KALU%20SERV/INFRAESTRUTURA%20URBANA/11%20BAIRRO%20JARDIM%20AMAZONAS/VOLUME%2003/FASE%20I/MEMORIAS/G_04_Servi&#231;o_PAV_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L9LHVUT\Kalu%20Dropbox\PARANA&#205;TA\PARANA&#205;TA%20%202021\SERV.%20ENG._CT_N&#186;.%20069_2021_PP044_KALU%20SERV\INFRAESTRUTURA%20URBANA\RUA%20608\VOLUME%2003\MEMORIAS\G_05_SINALIZA&#199;&#195;O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PARANA&#205;TA/PARANA&#205;TA%20%202021/SERV.%20ENG._CT_N&#186;.%20069_2021_PP044_KALU%20SERV/INFRAESTRUTURA%20URBANA/11%20BAIRRO%20JARDIM%20AMAZONAS/VOLUME%2003/FASE%20I/MEMORIAS/G_05_SINALIZA&#199;&#195;O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L9HVUT\PARANA&#205;TA\PARANA&#205;TA%20%202021\SERV.%20ENG._CT_N&#186;.%20069_2021_PP044_KALU%20SERV\INFRAESTRUTURA%20URBANA\11%20BAIRRO%20JARDIM%20AMAZONAS\VOLUME%2003\FASE%20I\MEMORIAS\G_06_CONSERVA&#199;&#195;O%20E%20OBRAS%20COMPLEMENTARE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L9LHVUT\Kalu%20Dropbox\PARANA&#205;TA\PARANA&#205;TA%20%202021\SERV.%20ENG._CT_N&#186;.%20069_2021_PP044_KALU%20SERV\INFRAESTRUTURA%20URBANA\RUA%20608\VOLUME%2003\MEMORIAS\G_06_CONSERVA&#199;&#195;O%20E%20OBRAS%20COMPLEMENTARE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PARANA&#205;TA/PARANA&#205;TA%20%202021/SERV.%20ENG._CT_N&#186;.%20069_2021_PP044_KALU%20SERV/INFRAESTRUTURA%20URBANA/11%20BAIRRO%20JARDIM%20AMAZONAS/VOLUME%2003/FASE%20I/MEMORIAS/G_07_ADMINISTRA&#199;&#195;O%20LOC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mail2.brturbo.com/Diversos/PROTOTIPO%20DE%20MEDI&#199;&#195;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L9LHVUT\Kalu%20Dropbox\PARANA&#205;TA\PARANA&#205;TA%20%202021\SERV.%20ENG._CT_N&#186;.%20069_2021_PP044_KALU%20SERV\INFRAESTRUTURA%20URBANA\RUA%20608\VOLUME%2003\MEMORIAS\G_07_ADMINISTRA&#199;&#195;O%20LOCAL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PC-CLI-001792L\Users\Public\Downloads\DADOS%20SERVIDOR\01-Nova%20Rede\08%20-%20TEMPORARIOS\Washington\1_PROJETO%20BICANO\Volume%203\Memorial\PlanilhadeServicosSinteticaComDesoneracao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0.27\servidor\NOVA%20CANAA\LOTEAMENTO\PROJETOS%20LOTEAMENTO\VOLUME%2003_%20OR&#199;AMENTO\G_03_TRABALHOS%20EM%20TERRA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0.27\servidor\NOVA%20CANAA\LOTEAMENTO\PROJETOS%20LOTEAMENTO\VOLUME%2003_%20OR&#199;AMENTO\G_04_DRENAGEM&#160;E&#160;OBRAS&#160;DE&#160;ARTE&#160;CORRENTE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0.27\servidor\NOVA%20CANAA\LOTEAMENTO\PROJETOS%20LOTEAMENTO\VOLUME%2003_%20OR&#199;AMENTO\G_06_SINALIZA&#199;&#195;O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0.27\servidor\TELES%20-%20PARTICULAR\KALU%20ENGENHARIA\SERVI&#199;OS%20-%20KALU\Cont-005-2017%20(PMBV)_BELO%20VALE\PROJETOS\VOLUME%203_VILA\G_07_SINALIZA&#199;&#195;O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0.27\servidor\NOVA%20CANAA\LOTEAMENTO\PROJETOS%20LOTEAMENTO\VOLUME%2003_%20OR&#199;AMENTO\G_07_CONSERVA&#199;&#195;O%20E%20OBRAS%20COMPLEMENTAR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TEMP\1&#170;%20MED%20PROV%20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&#233;cnico\c-tecnico\T&#201;CNICA\DNER\19%20DISTRITO%20RODOVI&#193;RIO%20FEDERAL\CARTA%20CONVITE%20N&#176;%200129-98-19\CARTA%20CONVITE%20N&#176;%200129-98-1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L9HVUT\Kalu's%20shared%20workspace\DOCUME~1\RAPHAE~1.POR\CONFIG~1\Temp\Rar$DI00.610\Acabamentos2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SECOR2\MT%20-%20249%20Ent&#176;%20235%20-%20BR%20-%20163%20(nova%20mutun)%20-%20Lote%20I\MEDI&#199;&#213;ES\4&#170;_MEDI&#199;&#195;O_MT-24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BRAS%20EM%20EXECU&#199;&#195;O\Obra%20114%20-%20Estrada%20do%20Moinho\Obra\pROJETOS\Arquimedes%20Pereira%20Lima\VOLUME%204%20-%20OR&#199;AMENTO\OR&#199;AMENTO%20ARCHIMEDES%20PEREIRA_COMPLET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MED"/>
      <sheetName val="Relatório-1ª med."/>
      <sheetName val="DRENA"/>
      <sheetName val="ESCAVOCAR"/>
      <sheetName val="TRANSPTERR"/>
      <sheetName val="REG SUBLEITO"/>
      <sheetName val="SUBBASE"/>
      <sheetName val="BASE"/>
      <sheetName val="TRANSPBASE"/>
      <sheetName val="Plan2"/>
      <sheetName val="Plan3"/>
      <sheetName val="Plan4"/>
      <sheetName val="Plan5"/>
      <sheetName val="Plan6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  <sheetName val="Relatório_1ª med_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MULTIPLICADORES BÁSICOS"/>
      <sheetName val="INSUMOS BÁSICOS"/>
      <sheetName val="QUADRO 08 - PLANILHAS PREÇO (2)"/>
      <sheetName val="INSUMOS - EQUIPAMENTOS"/>
      <sheetName val="CRONOGRAMA FÍSICO I"/>
      <sheetName val="QUADRO 04 - PLANILHAS PREÇOS"/>
      <sheetName val="COMPOSIÇÃO BDI"/>
      <sheetName val="LEIS SOCIAIS"/>
      <sheetName val="QUADRO 11 - C. H. PESSOAL"/>
      <sheetName val="quadro 06 - equipamentos dner"/>
      <sheetName val="Indice de Reajuste"/>
    </sheetNames>
    <sheetDataSet>
      <sheetData sheetId="0" refreshError="1"/>
      <sheetData sheetId="1" refreshError="1">
        <row r="66">
          <cell r="E66">
            <v>1.42</v>
          </cell>
        </row>
        <row r="67">
          <cell r="E67">
            <v>0.65100000000000002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RELATÓRIO"/>
      <sheetName val="RESUMO-DVOP"/>
      <sheetName val="Cronograma Físico-Financeiro"/>
      <sheetName val="REAJU"/>
      <sheetName val="Aterro"/>
      <sheetName val="Aterro a 100% PN (2)"/>
      <sheetName val="DMT MEDIÇÃO (2)"/>
      <sheetName val="DMT MEDIÇÃO"/>
      <sheetName val="Plan1"/>
      <sheetName val="Cortes"/>
      <sheetName val="ESCAVAÇÃO"/>
      <sheetName val="Limpeza da faixa de domínio"/>
      <sheetName val="Colchão drenante"/>
      <sheetName val="Pintura"/>
      <sheetName val="Grama"/>
      <sheetName val="Meio fio"/>
      <sheetName val="Plan2"/>
      <sheetName val="Transporte de brita"/>
      <sheetName val="Sarjeta geral "/>
      <sheetName val="DRENO"/>
      <sheetName val="SINALIZAÇÃO HORIZONTAL (2)"/>
      <sheetName val="SINALIZAÇÃO VERTICAL"/>
      <sheetName val="SINALIZAÇÃO HORIZONTAL"/>
      <sheetName val="RESUMO_DVOP"/>
      <sheetName val="SERV-EXTRAS"/>
      <sheetName val="Planilha 358 (Saldo)"/>
      <sheetName val="Mat Asf"/>
    </sheetNames>
    <sheetDataSet>
      <sheetData sheetId="0" refreshError="1"/>
      <sheetData sheetId="1" refreshError="1">
        <row r="35">
          <cell r="C35" t="str">
            <v>Local e data: Peixoto de Azevedo/MT, 28 de fevereiro de 1998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RELATÓRIO"/>
      <sheetName val="RESUMO-DVOP_JBS (2)"/>
      <sheetName val="Boletim"/>
      <sheetName val="Empreiteira_Agrimat"/>
      <sheetName val="RESUMO-DVOP MOD SEET"/>
      <sheetName val="Reajustamento"/>
      <sheetName val="Forma Tubulão"/>
      <sheetName val="Forma Compensado"/>
      <sheetName val="AÇO CA-50"/>
      <sheetName val="Crono Físico-Financeiro"/>
      <sheetName val="Mat Asf "/>
      <sheetName val="RESUMO-DVOP_AGRIMAT"/>
      <sheetName val="REAJU (2)"/>
      <sheetName val="Total Mat Asf"/>
      <sheetName val="Meio fio"/>
      <sheetName val="Desmatamento "/>
      <sheetName val="Regular mec Faixa dom"/>
      <sheetName val="Remoção"/>
      <sheetName val="DMT 50m"/>
      <sheetName val="SPA_Esc Jaz e Tranp."/>
      <sheetName val="DMT 600 a 800m"/>
      <sheetName val="DMT 1000 a 1200m"/>
      <sheetName val="Remoção Solo Mole"/>
      <sheetName val="Reconf Plataforma"/>
      <sheetName val="Enrocamento Rachão"/>
      <sheetName val="OAC"/>
      <sheetName val="Agregados P OAC"/>
      <sheetName val="Regula"/>
      <sheetName val="Sub-base"/>
      <sheetName val="Base"/>
      <sheetName val="Imprimação"/>
      <sheetName val="TSD-FOG"/>
      <sheetName val="CAPA SELANTE"/>
      <sheetName val="AGREGADOS"/>
      <sheetName val="Dreno"/>
      <sheetName val="Cerca"/>
      <sheetName val="Valeta"/>
      <sheetName val="Grama muda"/>
      <sheetName val="Valeta (3)"/>
      <sheetName val="AGREGADOS P DRENAGEM"/>
      <sheetName val="TSS"/>
      <sheetName val="DMT modelo (2)"/>
      <sheetName val="DMT"/>
      <sheetName val="Aterro"/>
      <sheetName val="Aterro 100%"/>
      <sheetName val="Aterro 95%"/>
      <sheetName val="Transp. Rio Honorato"/>
      <sheetName val="Cálculo Ponte"/>
      <sheetName val="Defensa"/>
      <sheetName val="Placas"/>
      <sheetName val="Grama"/>
      <sheetName val="Pintura"/>
      <sheetName val="REAJU"/>
      <sheetName val="RESUMO-DV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0">
          <cell r="L10" t="str">
            <v>I.C. Nº 001/2005/00/00-ASJU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Planilha"/>
      <sheetName val="Indice de Reajuste"/>
      <sheetName val="Carimbo"/>
      <sheetName val="Sado de contrato a PI"/>
      <sheetName val="Cronograma atual"/>
      <sheetName val="Mat Asf "/>
      <sheetName val="Físico_med"/>
      <sheetName val="Ofício"/>
      <sheetName val="RESUMO-DVOP"/>
      <sheetName val="RELATÓRIO"/>
      <sheetName val="REAJU (2)"/>
      <sheetName val="REAJU (3)"/>
      <sheetName val="REAJU (4)"/>
      <sheetName val="Crono Físico-Financeiro"/>
      <sheetName val="Mat Asf"/>
      <sheetName val="Meio fio"/>
      <sheetName val="Desmatamento "/>
      <sheetName val="Limpeza da faixa de domínio"/>
      <sheetName val="Colchão drenante"/>
      <sheetName val="Remoção"/>
      <sheetName val="Compac alas"/>
      <sheetName val="OAC (2)"/>
      <sheetName val="OAC"/>
      <sheetName val="Patrolamento"/>
      <sheetName val="Regula"/>
      <sheetName val="Forro de cascalho"/>
      <sheetName val="Reforço do sub-leito"/>
      <sheetName val="Sub-base"/>
      <sheetName val="Base"/>
      <sheetName val="Imprimação"/>
      <sheetName val="TSD-FOG"/>
      <sheetName val="AGREGADOS (2)"/>
      <sheetName val="AGREGADOS"/>
      <sheetName val="Dreno"/>
      <sheetName val="Cerca"/>
      <sheetName val="Valeta"/>
      <sheetName val="Valeta (2)"/>
      <sheetName val="Valeta (3)"/>
      <sheetName val="DDL de Cerrado"/>
      <sheetName val="DMT"/>
      <sheetName val="Escalonamento"/>
      <sheetName val="Aterro (2)"/>
      <sheetName val="Aterro 100% (2)"/>
      <sheetName val="Aterro 95% (2)"/>
      <sheetName val="DMT modelo (2)"/>
      <sheetName val="Aterro"/>
      <sheetName val="Aterro 100%"/>
      <sheetName val="Aterro 95%"/>
      <sheetName val="Defensa"/>
      <sheetName val="Placas"/>
      <sheetName val="Grama"/>
      <sheetName val="Pintura"/>
      <sheetName val="REAJ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erviços"/>
      <sheetName val="Orçamento"/>
      <sheetName val="TRANSPORTE"/>
      <sheetName val="DRENAGEM"/>
    </sheetNames>
    <sheetDataSet>
      <sheetData sheetId="0" refreshError="1"/>
      <sheetData sheetId="1">
        <row r="17">
          <cell r="B17" t="str">
            <v>TERRAPLENAGEM</v>
          </cell>
          <cell r="C17" t="str">
            <v/>
          </cell>
        </row>
        <row r="18">
          <cell r="A18" t="str">
            <v>2 S 01 000 00</v>
          </cell>
          <cell r="B18" t="str">
            <v>Desm. dest. limpeza áreas c/arv. diam. até 0,15 m</v>
          </cell>
          <cell r="C18" t="str">
            <v>m2</v>
          </cell>
          <cell r="D18">
            <v>574000</v>
          </cell>
        </row>
        <row r="19">
          <cell r="A19" t="str">
            <v>2 S 01 100 03</v>
          </cell>
          <cell r="B19" t="str">
            <v>Esc. carga transp. mat 1ª cat DMT 200 a 400m c/m</v>
          </cell>
          <cell r="C19" t="str">
            <v>m3</v>
          </cell>
          <cell r="D19">
            <v>120254.129</v>
          </cell>
        </row>
        <row r="20">
          <cell r="A20" t="str">
            <v>2 S 01 100 06</v>
          </cell>
          <cell r="B20" t="str">
            <v>Esc. carga transp. mat 1ª cat DMT 800 a 1000m c/m</v>
          </cell>
          <cell r="C20" t="str">
            <v>m3</v>
          </cell>
          <cell r="D20">
            <v>240508.258</v>
          </cell>
        </row>
        <row r="21">
          <cell r="A21" t="str">
            <v>2 S 01 100 08</v>
          </cell>
          <cell r="B21" t="str">
            <v>Esc. carga transp. mat 1ª cat DMT 1200 a 1400m c/m</v>
          </cell>
          <cell r="C21" t="str">
            <v>m3</v>
          </cell>
          <cell r="D21">
            <v>90190.596999999994</v>
          </cell>
        </row>
        <row r="22">
          <cell r="A22" t="str">
            <v>2 S 01 100 18</v>
          </cell>
          <cell r="B22" t="str">
            <v>Esc. carga tr. mat 1ª c. DMT 1800 a 2000m c/carreg</v>
          </cell>
          <cell r="C22" t="str">
            <v>m3</v>
          </cell>
          <cell r="D22">
            <v>150317.66</v>
          </cell>
        </row>
        <row r="23">
          <cell r="A23" t="str">
            <v>2 S 01 510 00</v>
          </cell>
          <cell r="B23" t="str">
            <v>Compactação de aterros a 95% proctor normal</v>
          </cell>
          <cell r="C23" t="str">
            <v>m3</v>
          </cell>
          <cell r="D23">
            <v>181715.88</v>
          </cell>
        </row>
        <row r="24">
          <cell r="A24" t="str">
            <v>2 S 01 511 00</v>
          </cell>
          <cell r="B24" t="str">
            <v>Compactação de aterros a 100% proctor normal</v>
          </cell>
          <cell r="C24" t="str">
            <v>m3</v>
          </cell>
          <cell r="D24">
            <v>280800</v>
          </cell>
        </row>
        <row r="25">
          <cell r="B25" t="str">
            <v>PAVIMENTAÇÃO</v>
          </cell>
          <cell r="C25" t="str">
            <v/>
          </cell>
        </row>
        <row r="26">
          <cell r="A26" t="str">
            <v>2 S 02 110 00</v>
          </cell>
          <cell r="B26" t="str">
            <v>Regularização do subleito</v>
          </cell>
          <cell r="C26" t="str">
            <v>m2</v>
          </cell>
          <cell r="D26">
            <v>459270</v>
          </cell>
        </row>
        <row r="27">
          <cell r="A27" t="str">
            <v>2 S 02 200 00</v>
          </cell>
          <cell r="B27" t="str">
            <v>Sub-base solo estabilizado granul. s/ mistura</v>
          </cell>
          <cell r="C27" t="str">
            <v>m3</v>
          </cell>
          <cell r="D27">
            <v>157464</v>
          </cell>
        </row>
        <row r="28">
          <cell r="A28" t="str">
            <v>2 S 02 200 01</v>
          </cell>
          <cell r="B28" t="str">
            <v>Base solo estabilizado granul. s/ mistura</v>
          </cell>
          <cell r="C28" t="str">
            <v>m3</v>
          </cell>
          <cell r="D28">
            <v>88476.3</v>
          </cell>
        </row>
        <row r="29">
          <cell r="A29" t="str">
            <v>2 S 02 300 00</v>
          </cell>
          <cell r="B29" t="str">
            <v>Imprimação</v>
          </cell>
          <cell r="C29" t="str">
            <v>m2</v>
          </cell>
          <cell r="D29">
            <v>364500</v>
          </cell>
        </row>
        <row r="30">
          <cell r="A30" t="str">
            <v>2 S 02 500 01</v>
          </cell>
          <cell r="B30" t="str">
            <v>Tratamento superficial simples c/ emulsão</v>
          </cell>
          <cell r="C30" t="str">
            <v>m2</v>
          </cell>
          <cell r="D30">
            <v>81000</v>
          </cell>
        </row>
        <row r="31">
          <cell r="A31" t="str">
            <v>2 S 02 501 01</v>
          </cell>
          <cell r="B31" t="str">
            <v>Tratamento superficial duplo c/ emulsão</v>
          </cell>
          <cell r="C31" t="str">
            <v>m2</v>
          </cell>
          <cell r="D31">
            <v>283500</v>
          </cell>
        </row>
        <row r="32">
          <cell r="A32" t="str">
            <v>M103</v>
          </cell>
          <cell r="B32" t="str">
            <v>Asfalto diluído CM-30</v>
          </cell>
          <cell r="C32" t="str">
            <v>t</v>
          </cell>
          <cell r="D32">
            <v>438</v>
          </cell>
        </row>
        <row r="33">
          <cell r="A33" t="str">
            <v>M105</v>
          </cell>
          <cell r="B33" t="str">
            <v>Emulsão asfáltica RR-2C</v>
          </cell>
          <cell r="C33" t="str">
            <v>t</v>
          </cell>
          <cell r="D33">
            <v>966</v>
          </cell>
        </row>
        <row r="34">
          <cell r="A34" t="str">
            <v>2 S 09 002 05</v>
          </cell>
          <cell r="B34" t="str">
            <v>Transporte Local em Rodovia Pavimentada (Brita)</v>
          </cell>
          <cell r="C34" t="str">
            <v>tkm</v>
          </cell>
          <cell r="D34">
            <v>1183519.3500000001</v>
          </cell>
        </row>
        <row r="35">
          <cell r="A35" t="str">
            <v>2 S 09 001 05</v>
          </cell>
          <cell r="B35" t="str">
            <v>Transporte Local em Rodovia Não Pavimentada (Brita)</v>
          </cell>
          <cell r="C35" t="str">
            <v>tkm</v>
          </cell>
          <cell r="D35">
            <v>191183.89499999999</v>
          </cell>
        </row>
        <row r="36">
          <cell r="A36" t="str">
            <v>2 S 09 001 05</v>
          </cell>
          <cell r="B36" t="str">
            <v>Transporte Local em Rodovia Não Pavimentada (Base)</v>
          </cell>
          <cell r="C36" t="str">
            <v>tkm</v>
          </cell>
          <cell r="D36">
            <v>131908.864</v>
          </cell>
        </row>
        <row r="37">
          <cell r="A37" t="str">
            <v>2 S 09 001 05</v>
          </cell>
          <cell r="B37" t="str">
            <v>Transporte Local em Rodovia Não Pavimentada (Sub-Base)</v>
          </cell>
          <cell r="C37" t="str">
            <v>tkm</v>
          </cell>
          <cell r="D37">
            <v>82005.900160000005</v>
          </cell>
        </row>
        <row r="38">
          <cell r="A38" t="str">
            <v>M103</v>
          </cell>
          <cell r="B38" t="str">
            <v>Transporte de Asfalto Diluído CM-30</v>
          </cell>
          <cell r="C38" t="str">
            <v>t</v>
          </cell>
          <cell r="D38">
            <v>438</v>
          </cell>
        </row>
        <row r="39">
          <cell r="A39" t="str">
            <v>M105</v>
          </cell>
          <cell r="B39" t="str">
            <v>Transporte de Emulsão Asfáltica RR-2C</v>
          </cell>
          <cell r="C39" t="str">
            <v>t</v>
          </cell>
          <cell r="D39">
            <v>966</v>
          </cell>
        </row>
        <row r="40">
          <cell r="B40" t="str">
            <v>TOTAL</v>
          </cell>
        </row>
        <row r="44">
          <cell r="B44" t="str">
            <v>DRENAGEM</v>
          </cell>
          <cell r="C44" t="str">
            <v/>
          </cell>
        </row>
        <row r="45">
          <cell r="A45" t="str">
            <v>2 S 04 100 03</v>
          </cell>
          <cell r="B45" t="str">
            <v>Corpo BSTC D=1,00m</v>
          </cell>
          <cell r="C45" t="str">
            <v>m</v>
          </cell>
          <cell r="D45">
            <v>736</v>
          </cell>
        </row>
        <row r="46">
          <cell r="A46" t="str">
            <v>2 S 04 101 03</v>
          </cell>
          <cell r="B46" t="str">
            <v>Boca BSTC D=1,00m normal</v>
          </cell>
          <cell r="C46" t="str">
            <v>und</v>
          </cell>
          <cell r="D46">
            <v>84</v>
          </cell>
        </row>
        <row r="47">
          <cell r="A47" t="str">
            <v>2 S 04 110 01</v>
          </cell>
          <cell r="B47" t="str">
            <v>Corpo BDTC D=1,00m</v>
          </cell>
          <cell r="C47" t="str">
            <v>m</v>
          </cell>
          <cell r="D47">
            <v>107</v>
          </cell>
        </row>
        <row r="48">
          <cell r="A48" t="str">
            <v>2 S 04 111 01</v>
          </cell>
          <cell r="B48" t="str">
            <v>Boca BDTC D=1,00m normal</v>
          </cell>
          <cell r="C48" t="str">
            <v>und</v>
          </cell>
          <cell r="D48">
            <v>10</v>
          </cell>
        </row>
        <row r="49">
          <cell r="A49" t="str">
            <v>2 S 04 120 01</v>
          </cell>
          <cell r="B49" t="str">
            <v>Corpo BTTC D=1,00m</v>
          </cell>
          <cell r="C49" t="str">
            <v>m</v>
          </cell>
          <cell r="D49">
            <v>165</v>
          </cell>
        </row>
        <row r="50">
          <cell r="A50" t="str">
            <v>2 S 04 121 01</v>
          </cell>
          <cell r="B50" t="str">
            <v>Boca BTTC D=1,00m normal</v>
          </cell>
          <cell r="C50" t="str">
            <v>und</v>
          </cell>
          <cell r="D50">
            <v>16</v>
          </cell>
        </row>
        <row r="51">
          <cell r="A51" t="str">
            <v>2 S 04 220 08</v>
          </cell>
          <cell r="B51" t="str">
            <v>Corpo BTCC 3,00 x 3,00 m alt. 1,00 a 2,50 m</v>
          </cell>
          <cell r="C51" t="str">
            <v>m</v>
          </cell>
          <cell r="D51">
            <v>18</v>
          </cell>
        </row>
        <row r="52">
          <cell r="A52" t="str">
            <v>2 S 04 221 04</v>
          </cell>
          <cell r="B52" t="str">
            <v>Boca BTCC 3,00 x 3,00 m normal</v>
          </cell>
          <cell r="C52" t="str">
            <v>und</v>
          </cell>
          <cell r="D52">
            <v>2</v>
          </cell>
        </row>
        <row r="53">
          <cell r="A53" t="str">
            <v>2 S 04 942 01</v>
          </cell>
          <cell r="B53" t="str">
            <v>Entrada d'água - EDA 01</v>
          </cell>
          <cell r="C53" t="str">
            <v>und</v>
          </cell>
          <cell r="D53">
            <v>30</v>
          </cell>
        </row>
        <row r="54">
          <cell r="A54" t="str">
            <v>2 S 04 942 02</v>
          </cell>
          <cell r="B54" t="str">
            <v>Entrada d'água - EDA 02</v>
          </cell>
          <cell r="C54" t="str">
            <v>und</v>
          </cell>
          <cell r="D54">
            <v>8</v>
          </cell>
        </row>
        <row r="55">
          <cell r="A55" t="str">
            <v>2 S 04 940 01</v>
          </cell>
          <cell r="B55" t="str">
            <v>Descida d'água tipo rap. - calha concr. - DAR 01</v>
          </cell>
          <cell r="C55" t="str">
            <v>m</v>
          </cell>
          <cell r="D55">
            <v>112</v>
          </cell>
        </row>
        <row r="56">
          <cell r="A56" t="str">
            <v>2 S 09 001 05</v>
          </cell>
          <cell r="B56" t="str">
            <v>Transporte local em rod. Não  Pav. (Brita)</v>
          </cell>
          <cell r="C56" t="str">
            <v>tkm</v>
          </cell>
          <cell r="D56">
            <v>27920.860800000002</v>
          </cell>
        </row>
        <row r="57">
          <cell r="A57" t="str">
            <v>2 S 09 001 05</v>
          </cell>
          <cell r="B57" t="str">
            <v>Transporte local em rod. Não  Pav. (Areia)</v>
          </cell>
          <cell r="C57" t="str">
            <v>tkm</v>
          </cell>
          <cell r="D57">
            <v>19522.944</v>
          </cell>
        </row>
        <row r="58">
          <cell r="A58" t="str">
            <v>2 S 09 001 05</v>
          </cell>
          <cell r="B58" t="str">
            <v>Transporte local em rod. Não Pav. (Cimento)</v>
          </cell>
          <cell r="C58" t="str">
            <v>tkm</v>
          </cell>
          <cell r="D58">
            <v>19113.194100000001</v>
          </cell>
        </row>
        <row r="59">
          <cell r="A59" t="str">
            <v>2 S 09 001 05</v>
          </cell>
          <cell r="B59" t="str">
            <v>Transporte local em rod. Não Pav. (Madeira)</v>
          </cell>
          <cell r="C59" t="str">
            <v>tkm</v>
          </cell>
          <cell r="D59">
            <v>639.24419999999998</v>
          </cell>
        </row>
        <row r="60">
          <cell r="A60" t="str">
            <v>2 S 09 002 05</v>
          </cell>
          <cell r="B60" t="str">
            <v>Transporte local em rod.  Pav. (Brita)</v>
          </cell>
          <cell r="C60" t="str">
            <v>tkm</v>
          </cell>
          <cell r="D60">
            <v>118319.77299999997</v>
          </cell>
        </row>
        <row r="61">
          <cell r="B61" t="str">
            <v>OBRAS COMPLEMENTARES</v>
          </cell>
          <cell r="C61" t="str">
            <v/>
          </cell>
        </row>
        <row r="62">
          <cell r="A62" t="str">
            <v>4 S 06 010 01</v>
          </cell>
          <cell r="B62" t="str">
            <v>Defensa semi-maleável simples (forn./ impl.)</v>
          </cell>
          <cell r="C62" t="str">
            <v>m</v>
          </cell>
          <cell r="D62">
            <v>720</v>
          </cell>
        </row>
        <row r="63">
          <cell r="A63" t="str">
            <v>4 S 06 010 02</v>
          </cell>
          <cell r="B63" t="str">
            <v>Ancoragem defensa semi-maleável simples (forn/imp)</v>
          </cell>
          <cell r="C63" t="str">
            <v>m</v>
          </cell>
          <cell r="D63">
            <v>270</v>
          </cell>
        </row>
        <row r="64">
          <cell r="A64" t="str">
            <v>4 S 06 100 21</v>
          </cell>
          <cell r="B64" t="str">
            <v>Pintura faixa - tinta durabilidade - 2 anos</v>
          </cell>
          <cell r="C64" t="str">
            <v>m2</v>
          </cell>
          <cell r="D64">
            <v>1677</v>
          </cell>
        </row>
        <row r="65">
          <cell r="A65" t="str">
            <v>4 S 06 100 22</v>
          </cell>
          <cell r="B65" t="str">
            <v>Pintura setas e zebrado - 2 anos</v>
          </cell>
          <cell r="C65" t="str">
            <v>m2</v>
          </cell>
          <cell r="D65">
            <v>48.5</v>
          </cell>
        </row>
        <row r="66">
          <cell r="A66" t="str">
            <v>4 S 06 200 02</v>
          </cell>
          <cell r="B66" t="str">
            <v>Forn. e implantação placa sinaliz. tot.refletiva</v>
          </cell>
          <cell r="C66" t="str">
            <v>m2</v>
          </cell>
          <cell r="D66">
            <v>113.26</v>
          </cell>
        </row>
        <row r="67">
          <cell r="A67" t="str">
            <v>4 S 06 121 01</v>
          </cell>
          <cell r="B67" t="str">
            <v>Forn. e colocação de tacha reflet. bidirecional</v>
          </cell>
          <cell r="C67" t="str">
            <v>und</v>
          </cell>
          <cell r="D67">
            <v>12185</v>
          </cell>
        </row>
        <row r="68">
          <cell r="B68" t="str">
            <v>PROJETO DE RECUPERAÇÃO AMBIENTAL</v>
          </cell>
        </row>
        <row r="69">
          <cell r="A69" t="str">
            <v>2 S 05 102 00</v>
          </cell>
          <cell r="B69" t="str">
            <v>Hidrossemeadura - Area de Aterro</v>
          </cell>
          <cell r="C69" t="str">
            <v>m2</v>
          </cell>
          <cell r="D69">
            <v>14868</v>
          </cell>
        </row>
        <row r="70">
          <cell r="A70" t="str">
            <v>2 S 01 100 01</v>
          </cell>
          <cell r="B70" t="str">
            <v>Reconformação de Área de Jazida de Base e Sub-Base  (Modelagem)</v>
          </cell>
          <cell r="C70" t="str">
            <v>m3</v>
          </cell>
          <cell r="D70">
            <v>35640</v>
          </cell>
        </row>
        <row r="71">
          <cell r="A71" t="str">
            <v>2 S 05 102 00</v>
          </cell>
          <cell r="B71" t="str">
            <v>Hidrossemeadura - Area  de Jazida de Base e Sub-Base</v>
          </cell>
          <cell r="C71" t="str">
            <v>m2</v>
          </cell>
          <cell r="D71">
            <v>237600</v>
          </cell>
        </row>
        <row r="72">
          <cell r="A72" t="str">
            <v>3 S 01 930 00</v>
          </cell>
          <cell r="B72" t="str">
            <v>Regul. e espalhamento de mat. orgânico-Area de Base e Sub-Base</v>
          </cell>
          <cell r="C72" t="str">
            <v>m2</v>
          </cell>
          <cell r="D72">
            <v>237600</v>
          </cell>
        </row>
        <row r="73">
          <cell r="B73" t="str">
            <v>TOTAL</v>
          </cell>
        </row>
        <row r="75">
          <cell r="B75" t="str">
            <v>Importa o presente orçamento em: (       )</v>
          </cell>
        </row>
      </sheetData>
      <sheetData sheetId="2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Ofício"/>
      <sheetName val="RESUMO-DVOP"/>
      <sheetName val="REAJU"/>
      <sheetName val="Crono Físico-Financeiro"/>
      <sheetName val="Mat Asf"/>
      <sheetName val="Meio fio"/>
      <sheetName val="Limpeza da faixa de domínio"/>
      <sheetName val="Remoção"/>
      <sheetName val="Compac alas"/>
      <sheetName val="OAC (2)"/>
      <sheetName val="OAC"/>
      <sheetName val="Regula"/>
      <sheetName val="Sub e base"/>
      <sheetName val="Imprimação"/>
      <sheetName val="TSD-FOG"/>
      <sheetName val="AGREGADOS"/>
      <sheetName val="Dreno"/>
      <sheetName val="Cerca"/>
      <sheetName val="Valeta"/>
      <sheetName val="Valeta (2)"/>
      <sheetName val="Valeta (3)"/>
      <sheetName val="DMT modelo (1)"/>
      <sheetName val="DMT modelo"/>
      <sheetName val="DMT_EV"/>
      <sheetName val="CÁLC.DMT-T"/>
      <sheetName val="DIST.MAT-T"/>
      <sheetName val="Croqui terra"/>
      <sheetName val="Aterro"/>
      <sheetName val="Defensa"/>
      <sheetName val="Grama"/>
      <sheetName val="Concreto "/>
      <sheetName val="Indice de Reajuste"/>
      <sheetName val="Orçamento"/>
    </sheetNames>
    <sheetDataSet>
      <sheetData sheetId="0"/>
      <sheetData sheetId="1"/>
      <sheetData sheetId="2"/>
      <sheetData sheetId="3"/>
      <sheetData sheetId="4" refreshError="1">
        <row r="36">
          <cell r="C36" t="str">
            <v>Engº. ??????????????</v>
          </cell>
        </row>
        <row r="37">
          <cell r="C37" t="str">
            <v xml:space="preserve"> Membro Port. GP Nº. ??????????????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erviços Rodoviários"/>
      <sheetName val="Orçamento"/>
      <sheetName val="Distancia"/>
      <sheetName val="Transporte 01"/>
      <sheetName val="Transporte 02"/>
      <sheetName val="Transporte 03"/>
      <sheetName val="Transporte 04"/>
      <sheetName val="Transporte 05"/>
      <sheetName val="Transporte 06"/>
      <sheetName val="Transporte 07"/>
      <sheetName val="Transporte 08"/>
      <sheetName val="Plan2"/>
    </sheetNames>
    <sheetDataSet>
      <sheetData sheetId="0" refreshError="1">
        <row r="3">
          <cell r="A3" t="str">
            <v>1 A 00 102 00</v>
          </cell>
          <cell r="B3" t="str">
            <v>Transporte local de material betuminoso</v>
          </cell>
          <cell r="C3" t="str">
            <v>tkm</v>
          </cell>
          <cell r="D3">
            <v>0.9</v>
          </cell>
        </row>
        <row r="4">
          <cell r="A4" t="str">
            <v>1 A 00 301 00</v>
          </cell>
          <cell r="B4" t="str">
            <v>Fornecimento de Aço CA-25</v>
          </cell>
          <cell r="C4" t="str">
            <v>kg</v>
          </cell>
          <cell r="D4">
            <v>3.37</v>
          </cell>
        </row>
        <row r="5">
          <cell r="A5" t="str">
            <v>1 A 00 302 00</v>
          </cell>
          <cell r="B5" t="str">
            <v>Fornecimento de Aço CA-50</v>
          </cell>
          <cell r="C5" t="str">
            <v>kg</v>
          </cell>
          <cell r="D5">
            <v>3.15</v>
          </cell>
        </row>
        <row r="6">
          <cell r="A6" t="str">
            <v>1 A 00 303 00</v>
          </cell>
          <cell r="B6" t="str">
            <v>Fornecimento de Aço CA-60</v>
          </cell>
          <cell r="C6" t="str">
            <v>kg</v>
          </cell>
          <cell r="D6">
            <v>3.73</v>
          </cell>
        </row>
        <row r="7">
          <cell r="A7" t="str">
            <v>1 A 00 716 00</v>
          </cell>
          <cell r="B7" t="str">
            <v>Areia Comercial</v>
          </cell>
          <cell r="C7" t="str">
            <v>m3</v>
          </cell>
          <cell r="D7">
            <v>30</v>
          </cell>
        </row>
        <row r="8">
          <cell r="A8" t="str">
            <v>1 A 00 901 01</v>
          </cell>
          <cell r="B8" t="str">
            <v>Alvenaria de pedra argamassada</v>
          </cell>
          <cell r="C8" t="str">
            <v>m3</v>
          </cell>
          <cell r="D8">
            <v>105.8</v>
          </cell>
        </row>
        <row r="9">
          <cell r="A9" t="str">
            <v>1 A 00 903 01</v>
          </cell>
          <cell r="B9" t="str">
            <v>Dentes para bueiros duplos D=1,00 m</v>
          </cell>
          <cell r="C9" t="str">
            <v>und</v>
          </cell>
          <cell r="D9">
            <v>82.34</v>
          </cell>
        </row>
        <row r="10">
          <cell r="A10" t="str">
            <v>1 A 00 904 01</v>
          </cell>
          <cell r="B10" t="str">
            <v>Dentes para bueiros duplos D=1,20 m</v>
          </cell>
          <cell r="C10" t="str">
            <v>und</v>
          </cell>
          <cell r="D10">
            <v>92.63</v>
          </cell>
        </row>
        <row r="11">
          <cell r="A11" t="str">
            <v>1 A 00 908 01</v>
          </cell>
          <cell r="B11" t="str">
            <v>Dentes para bueiros simples D=1,00 m</v>
          </cell>
          <cell r="C11" t="str">
            <v>und</v>
          </cell>
          <cell r="D11">
            <v>41.1</v>
          </cell>
        </row>
        <row r="12">
          <cell r="A12" t="str">
            <v>1 A 00 909 01</v>
          </cell>
          <cell r="B12" t="str">
            <v>Dentes para bueiros simples D=1,20 m</v>
          </cell>
          <cell r="C12" t="str">
            <v>und</v>
          </cell>
          <cell r="D12">
            <v>46.38</v>
          </cell>
        </row>
        <row r="13">
          <cell r="A13" t="str">
            <v>1 A 00 912 01</v>
          </cell>
          <cell r="B13" t="str">
            <v>Dentes para bueiros triplos D=1,20 m</v>
          </cell>
          <cell r="C13" t="str">
            <v>und</v>
          </cell>
          <cell r="D13">
            <v>139.01</v>
          </cell>
        </row>
        <row r="14">
          <cell r="A14" t="str">
            <v>1 A 00 963 00</v>
          </cell>
          <cell r="B14" t="str">
            <v>Peças de Desgaste do Britador 80m3/h</v>
          </cell>
          <cell r="C14" t="str">
            <v>cjh</v>
          </cell>
          <cell r="D14">
            <v>156.22</v>
          </cell>
        </row>
        <row r="15">
          <cell r="A15" t="str">
            <v>1 A 00 964 00</v>
          </cell>
          <cell r="B15" t="str">
            <v>Peças de desgaste britador prod. de rachão</v>
          </cell>
          <cell r="C15" t="str">
            <v>cjh</v>
          </cell>
          <cell r="D15">
            <v>39.35</v>
          </cell>
        </row>
        <row r="16">
          <cell r="A16" t="str">
            <v>1 A 00 999 06</v>
          </cell>
          <cell r="B16" t="str">
            <v>Solo local / selo de argila apiloado</v>
          </cell>
          <cell r="C16" t="str">
            <v>m3</v>
          </cell>
          <cell r="D16">
            <v>9.57</v>
          </cell>
        </row>
        <row r="17">
          <cell r="A17" t="str">
            <v>1 A 01 100 01</v>
          </cell>
          <cell r="B17" t="str">
            <v>Limpeza camada vegetal em jazida (const e restr.)</v>
          </cell>
          <cell r="C17" t="str">
            <v>m2</v>
          </cell>
          <cell r="D17">
            <v>0.3</v>
          </cell>
        </row>
        <row r="18">
          <cell r="A18" t="str">
            <v>1 A 01 105 01</v>
          </cell>
          <cell r="B18" t="str">
            <v>Expurgo de jazida (const e restr)</v>
          </cell>
          <cell r="C18" t="str">
            <v>m3</v>
          </cell>
          <cell r="D18">
            <v>1.6</v>
          </cell>
        </row>
        <row r="19">
          <cell r="A19" t="str">
            <v>1 A 01 120 01</v>
          </cell>
          <cell r="B19" t="str">
            <v>Escav. e carga de mater. de jazida(const e restr)</v>
          </cell>
          <cell r="C19" t="str">
            <v>m3</v>
          </cell>
          <cell r="D19">
            <v>3.45</v>
          </cell>
        </row>
        <row r="20">
          <cell r="A20" t="str">
            <v>1 A 01 150 01</v>
          </cell>
          <cell r="B20" t="str">
            <v>Rocha p/ britagem c/ perfur. sobre esteira</v>
          </cell>
          <cell r="C20" t="str">
            <v>m3</v>
          </cell>
          <cell r="D20">
            <v>20.23</v>
          </cell>
        </row>
        <row r="21">
          <cell r="A21" t="str">
            <v>1 A 01 155 01</v>
          </cell>
          <cell r="B21" t="str">
            <v>Rachão e pedra-de-mão produzidos-(const e rest)</v>
          </cell>
          <cell r="C21" t="str">
            <v>m3</v>
          </cell>
          <cell r="D21">
            <v>16.61</v>
          </cell>
        </row>
        <row r="22">
          <cell r="A22" t="str">
            <v>1 A 01 200 01</v>
          </cell>
          <cell r="B22" t="str">
            <v>Brita produzida em central de britagem de 80 m3/h</v>
          </cell>
          <cell r="C22" t="str">
            <v>m3</v>
          </cell>
          <cell r="D22">
            <v>19.5</v>
          </cell>
        </row>
        <row r="23">
          <cell r="A23" t="str">
            <v>1 A 01 390 02</v>
          </cell>
          <cell r="B23" t="str">
            <v>Usinagem de CBUQ (capa de rolamento)</v>
          </cell>
          <cell r="C23" t="str">
            <v>t</v>
          </cell>
          <cell r="D23">
            <v>33.840000000000003</v>
          </cell>
        </row>
        <row r="24">
          <cell r="A24" t="str">
            <v>1 A 01 401 01</v>
          </cell>
          <cell r="B24" t="str">
            <v>Fôrma comum de madeira</v>
          </cell>
          <cell r="C24" t="str">
            <v>m2</v>
          </cell>
          <cell r="D24">
            <v>32.29</v>
          </cell>
        </row>
        <row r="25">
          <cell r="A25" t="str">
            <v>1 A 01 402 01</v>
          </cell>
          <cell r="B25" t="str">
            <v>Fôrma de placa compensada resinada</v>
          </cell>
          <cell r="C25" t="str">
            <v>m2</v>
          </cell>
          <cell r="D25">
            <v>25.05</v>
          </cell>
        </row>
        <row r="26">
          <cell r="A26" t="str">
            <v>1 A 01 407 01</v>
          </cell>
          <cell r="B26" t="str">
            <v>Confecção e lançam. de concreto magro em betoneira</v>
          </cell>
          <cell r="C26" t="str">
            <v>m3</v>
          </cell>
          <cell r="D26">
            <v>138.16999999999999</v>
          </cell>
        </row>
        <row r="27">
          <cell r="A27" t="str">
            <v>1 A 01 410 01</v>
          </cell>
          <cell r="B27" t="str">
            <v>Concreto fck=10MPa contr raz uso geral conf e lanç</v>
          </cell>
          <cell r="C27" t="str">
            <v>m3</v>
          </cell>
          <cell r="D27">
            <v>159.71</v>
          </cell>
        </row>
        <row r="28">
          <cell r="A28" t="str">
            <v>1 A 01 412 01</v>
          </cell>
          <cell r="B28" t="str">
            <v>Concreto fck=12MPa contr raz uso geral conf e lanç</v>
          </cell>
          <cell r="C28" t="str">
            <v>m3</v>
          </cell>
          <cell r="D28">
            <v>165.47</v>
          </cell>
        </row>
        <row r="29">
          <cell r="A29" t="str">
            <v>1 A 01 415 01</v>
          </cell>
          <cell r="B29" t="str">
            <v>Concr estr fck=15MPa contr raz uso ger conf e lanç</v>
          </cell>
          <cell r="C29" t="str">
            <v>m3</v>
          </cell>
          <cell r="D29">
            <v>171.69</v>
          </cell>
        </row>
        <row r="30">
          <cell r="A30" t="str">
            <v>1 A 01 423 00</v>
          </cell>
          <cell r="B30" t="str">
            <v>Concreto fck=18MPa para pré-moldados (tubos)</v>
          </cell>
          <cell r="C30" t="str">
            <v>m3</v>
          </cell>
          <cell r="D30">
            <v>173.04</v>
          </cell>
        </row>
        <row r="31">
          <cell r="A31" t="str">
            <v>1 A 01 450 01</v>
          </cell>
          <cell r="B31" t="str">
            <v>Escoramento de bueiros celulares</v>
          </cell>
          <cell r="C31" t="str">
            <v>m3</v>
          </cell>
          <cell r="D31">
            <v>27.98</v>
          </cell>
        </row>
        <row r="32">
          <cell r="A32" t="str">
            <v>1 A 01 512 10</v>
          </cell>
          <cell r="B32" t="str">
            <v>Concreto ciclópico fck=12 MPa</v>
          </cell>
          <cell r="C32" t="str">
            <v>m3</v>
          </cell>
          <cell r="D32">
            <v>128.55000000000001</v>
          </cell>
        </row>
        <row r="33">
          <cell r="A33" t="str">
            <v>1 A 01 580 01</v>
          </cell>
          <cell r="B33" t="str">
            <v>Fornecimento, preparo e colocação formas aço CA 60</v>
          </cell>
          <cell r="C33" t="str">
            <v>kg</v>
          </cell>
          <cell r="D33">
            <v>5.77</v>
          </cell>
        </row>
        <row r="34">
          <cell r="A34" t="str">
            <v>1 A 01 580 02</v>
          </cell>
          <cell r="B34" t="str">
            <v>Fornecimento, preparo e colocação formas aço CA 50</v>
          </cell>
          <cell r="C34" t="str">
            <v>kg</v>
          </cell>
          <cell r="D34">
            <v>5.13</v>
          </cell>
        </row>
        <row r="35">
          <cell r="A35" t="str">
            <v>1 A 01 603 01</v>
          </cell>
          <cell r="B35" t="str">
            <v>Argamassa cimento-areia 1:3</v>
          </cell>
          <cell r="C35" t="str">
            <v>m3</v>
          </cell>
          <cell r="D35">
            <v>192.72</v>
          </cell>
        </row>
        <row r="36">
          <cell r="A36" t="str">
            <v>1 A 01 604 01</v>
          </cell>
          <cell r="B36" t="str">
            <v>Argamassa cimento-areia 1:4</v>
          </cell>
          <cell r="C36" t="str">
            <v>m3</v>
          </cell>
          <cell r="D36">
            <v>169.72</v>
          </cell>
        </row>
        <row r="37">
          <cell r="A37" t="str">
            <v>1 A 01 730 00</v>
          </cell>
          <cell r="B37" t="str">
            <v>Concreto fck=18MPa p/ pré moldados (mourões)</v>
          </cell>
          <cell r="C37" t="str">
            <v>m3</v>
          </cell>
          <cell r="D37">
            <v>170.43</v>
          </cell>
        </row>
        <row r="38">
          <cell r="A38" t="str">
            <v>1 A 01 730 01</v>
          </cell>
          <cell r="B38" t="str">
            <v>Fabr. mourão de concr. esticador seção quad. 15cm</v>
          </cell>
          <cell r="C38" t="str">
            <v>un</v>
          </cell>
          <cell r="D38">
            <v>25.64</v>
          </cell>
        </row>
        <row r="39">
          <cell r="A39" t="str">
            <v>1 A 01 735 01</v>
          </cell>
          <cell r="B39" t="str">
            <v>Fabr. mourão de concreto suporte seção quad. 11cm</v>
          </cell>
          <cell r="C39" t="str">
            <v>un</v>
          </cell>
          <cell r="D39">
            <v>18.89</v>
          </cell>
        </row>
        <row r="40">
          <cell r="A40" t="str">
            <v>1 A 01 740 01</v>
          </cell>
          <cell r="B40" t="str">
            <v>Confecção de tubos de concreto perfurado D=0,20m</v>
          </cell>
          <cell r="C40" t="str">
            <v>m</v>
          </cell>
          <cell r="D40">
            <v>10</v>
          </cell>
        </row>
        <row r="41">
          <cell r="A41" t="str">
            <v>1 A 01 765 01</v>
          </cell>
          <cell r="B41" t="str">
            <v>Confecção de tubos de concreto armado D=1,00m CA-4</v>
          </cell>
          <cell r="C41" t="str">
            <v>m</v>
          </cell>
          <cell r="D41">
            <v>265.27</v>
          </cell>
        </row>
        <row r="42">
          <cell r="A42" t="str">
            <v>1 A 01 770 01</v>
          </cell>
          <cell r="B42" t="str">
            <v>Confecção de tubos de concreto armado D=1,20m CA-4</v>
          </cell>
          <cell r="C42" t="str">
            <v>m</v>
          </cell>
          <cell r="D42">
            <v>373.78</v>
          </cell>
        </row>
        <row r="43">
          <cell r="A43" t="str">
            <v>1 A 01 780 01</v>
          </cell>
          <cell r="B43" t="str">
            <v>Obtenção de grama para replantio</v>
          </cell>
          <cell r="C43" t="str">
            <v>m2</v>
          </cell>
          <cell r="D43">
            <v>0.83</v>
          </cell>
        </row>
        <row r="44">
          <cell r="A44" t="str">
            <v>1 A 01 790 01</v>
          </cell>
          <cell r="B44" t="str">
            <v>Guia de madeira - 2,5 x 7,0 cm</v>
          </cell>
          <cell r="C44" t="str">
            <v>m</v>
          </cell>
          <cell r="D44">
            <v>1.66</v>
          </cell>
        </row>
        <row r="45">
          <cell r="A45" t="str">
            <v>1 A 01 860 01</v>
          </cell>
          <cell r="B45" t="str">
            <v>Confecção de placa de sinalização tot. refletiva</v>
          </cell>
          <cell r="C45" t="str">
            <v>m2</v>
          </cell>
          <cell r="D45">
            <v>215.54</v>
          </cell>
        </row>
        <row r="46">
          <cell r="A46" t="str">
            <v>1 A 01 870 01</v>
          </cell>
          <cell r="B46" t="str">
            <v>Confecção de suporte e travessa p/ placa de sinal.</v>
          </cell>
          <cell r="C46" t="str">
            <v>un</v>
          </cell>
          <cell r="D46">
            <v>23.26</v>
          </cell>
        </row>
        <row r="47">
          <cell r="A47" t="str">
            <v>1 A 01 890 01</v>
          </cell>
          <cell r="B47" t="str">
            <v>Escavação manual em material de 1a categoria</v>
          </cell>
          <cell r="C47" t="str">
            <v>m3</v>
          </cell>
          <cell r="D47">
            <v>17.670000000000002</v>
          </cell>
        </row>
        <row r="48">
          <cell r="A48" t="str">
            <v>1 A 01 893 01</v>
          </cell>
          <cell r="B48" t="str">
            <v>Compactação manual</v>
          </cell>
          <cell r="C48" t="str">
            <v>m3</v>
          </cell>
          <cell r="D48">
            <v>8.94</v>
          </cell>
        </row>
        <row r="49">
          <cell r="A49" t="str">
            <v>1 A 01 894 01</v>
          </cell>
          <cell r="B49" t="str">
            <v>Lastro de brita</v>
          </cell>
          <cell r="C49" t="str">
            <v>m3</v>
          </cell>
          <cell r="D49">
            <v>29.15</v>
          </cell>
        </row>
        <row r="50">
          <cell r="A50" t="str">
            <v>2 S 00 000 01</v>
          </cell>
          <cell r="B50" t="str">
            <v>Instalações de Canteiro e Acampamento</v>
          </cell>
          <cell r="C50" t="str">
            <v>vb</v>
          </cell>
          <cell r="D50">
            <v>95391.23</v>
          </cell>
        </row>
        <row r="51">
          <cell r="A51" t="str">
            <v>2 S 00 000 02</v>
          </cell>
          <cell r="B51" t="str">
            <v>Mobilização e Desmobilização</v>
          </cell>
          <cell r="C51" t="str">
            <v>vb</v>
          </cell>
          <cell r="D51">
            <v>49627.78</v>
          </cell>
        </row>
        <row r="52">
          <cell r="A52" t="str">
            <v>2 S 01 000 00</v>
          </cell>
          <cell r="B52" t="str">
            <v>Desm. dest. limpeza áreas c/arv. diam. até 0,15 m</v>
          </cell>
          <cell r="C52" t="str">
            <v>m2</v>
          </cell>
          <cell r="D52">
            <v>0.2</v>
          </cell>
        </row>
        <row r="53">
          <cell r="A53" t="str">
            <v>2 S 01 100 01</v>
          </cell>
          <cell r="B53" t="str">
            <v>Esc. carga transp. mat 1ª cat DMT 50 m</v>
          </cell>
          <cell r="C53" t="str">
            <v>m3</v>
          </cell>
          <cell r="D53">
            <v>1.06</v>
          </cell>
        </row>
        <row r="54">
          <cell r="A54" t="str">
            <v>2 S 01 100 09</v>
          </cell>
          <cell r="B54" t="str">
            <v>Esc. carga tr. mat 1ª cat DMT 50 a 200m c/carreg</v>
          </cell>
          <cell r="C54" t="str">
            <v>m3</v>
          </cell>
          <cell r="D54">
            <v>3.7</v>
          </cell>
        </row>
        <row r="55">
          <cell r="A55" t="str">
            <v>2 S 01 100 10</v>
          </cell>
          <cell r="B55" t="str">
            <v>Esc. carga tr. mat 1ª cat DMT 200 a 400m c/carreg</v>
          </cell>
          <cell r="C55" t="str">
            <v>m3</v>
          </cell>
          <cell r="D55">
            <v>4.01</v>
          </cell>
        </row>
        <row r="56">
          <cell r="A56" t="str">
            <v>2 S 01 100 11</v>
          </cell>
          <cell r="B56" t="str">
            <v>Esc. carga tr. mat 1ª cat DMT 400 a 600m c/carreg</v>
          </cell>
          <cell r="C56" t="str">
            <v>m3</v>
          </cell>
          <cell r="D56">
            <v>4.2300000000000004</v>
          </cell>
        </row>
        <row r="57">
          <cell r="A57" t="str">
            <v>2 S 01 100 12</v>
          </cell>
          <cell r="B57" t="str">
            <v>Esc. carga tr. mat 1ª cat DMT 600 a 800m c/carreg</v>
          </cell>
          <cell r="C57" t="str">
            <v>m3</v>
          </cell>
          <cell r="D57">
            <v>4.6100000000000003</v>
          </cell>
        </row>
        <row r="58">
          <cell r="A58" t="str">
            <v>2 S 01 100 13</v>
          </cell>
          <cell r="B58" t="str">
            <v>Esc. carga tr. mat 1ª cat DMT 800 a 1000m c/carreg</v>
          </cell>
          <cell r="C58" t="str">
            <v>m3</v>
          </cell>
          <cell r="D58">
            <v>4.8499999999999996</v>
          </cell>
        </row>
        <row r="59">
          <cell r="A59" t="str">
            <v>2 S 01 100 14</v>
          </cell>
          <cell r="B59" t="str">
            <v>Esc. carga tr. mat 1ª cat DMT 1000 a 1200m c/carreg</v>
          </cell>
          <cell r="C59" t="str">
            <v>m3</v>
          </cell>
          <cell r="D59">
            <v>5.16</v>
          </cell>
        </row>
        <row r="60">
          <cell r="A60" t="str">
            <v>2 S 01 102 02</v>
          </cell>
          <cell r="B60" t="str">
            <v>Esc. carga transp. mat 3a cat DMT 50 a 200m</v>
          </cell>
          <cell r="C60" t="str">
            <v>m3</v>
          </cell>
          <cell r="D60">
            <v>20.14</v>
          </cell>
        </row>
        <row r="61">
          <cell r="A61" t="str">
            <v>2 S 01 300 01</v>
          </cell>
          <cell r="B61" t="str">
            <v>Esc. carga transp. solos moles DMT 0 a 200m</v>
          </cell>
          <cell r="C61" t="str">
            <v>m3</v>
          </cell>
          <cell r="D61">
            <v>10.27</v>
          </cell>
        </row>
        <row r="62">
          <cell r="A62" t="str">
            <v>2 S 01 510 00</v>
          </cell>
          <cell r="B62" t="str">
            <v>Compactação de aterros a 95% proctor normal</v>
          </cell>
          <cell r="C62" t="str">
            <v>m3</v>
          </cell>
          <cell r="D62">
            <v>1.46</v>
          </cell>
        </row>
        <row r="63">
          <cell r="A63" t="str">
            <v>2 S 01 511 00</v>
          </cell>
          <cell r="B63" t="str">
            <v>Compactação de aterros a 100% proctor normal</v>
          </cell>
          <cell r="C63" t="str">
            <v>m3</v>
          </cell>
          <cell r="D63">
            <v>1.69</v>
          </cell>
        </row>
        <row r="64">
          <cell r="A64" t="str">
            <v>2 S 02 100 00</v>
          </cell>
          <cell r="B64" t="str">
            <v>Reforço do subleito</v>
          </cell>
          <cell r="C64" t="str">
            <v>m3</v>
          </cell>
          <cell r="D64">
            <v>7.72</v>
          </cell>
        </row>
        <row r="65">
          <cell r="A65" t="str">
            <v>2 S 02 110 00</v>
          </cell>
          <cell r="B65" t="str">
            <v>Regularização do subleito</v>
          </cell>
          <cell r="C65" t="str">
            <v>m2</v>
          </cell>
          <cell r="D65">
            <v>0.44</v>
          </cell>
        </row>
        <row r="66">
          <cell r="A66" t="str">
            <v>2 S 02 200 00</v>
          </cell>
          <cell r="B66" t="str">
            <v>Sub-base solo estabilizado granul. s/ mistura</v>
          </cell>
          <cell r="C66" t="str">
            <v>m3</v>
          </cell>
          <cell r="D66">
            <v>7.72</v>
          </cell>
        </row>
        <row r="67">
          <cell r="A67" t="str">
            <v>2 S 02 200 01</v>
          </cell>
          <cell r="B67" t="str">
            <v>Base solo estabilizado granul. s/ mistura</v>
          </cell>
          <cell r="C67" t="str">
            <v>m3</v>
          </cell>
          <cell r="D67">
            <v>7.72</v>
          </cell>
        </row>
        <row r="68">
          <cell r="A68" t="str">
            <v>2 S 02 300 00</v>
          </cell>
          <cell r="B68" t="str">
            <v>Imprimação</v>
          </cell>
          <cell r="C68" t="str">
            <v>m2</v>
          </cell>
          <cell r="D68">
            <v>0.14000000000000001</v>
          </cell>
        </row>
        <row r="69">
          <cell r="A69" t="str">
            <v>2 S 02 400 00</v>
          </cell>
          <cell r="B69" t="str">
            <v>Pintura de ligação</v>
          </cell>
          <cell r="C69" t="str">
            <v>m2</v>
          </cell>
          <cell r="D69">
            <v>0.09</v>
          </cell>
        </row>
        <row r="70">
          <cell r="A70" t="str">
            <v>2 S 02 500 01</v>
          </cell>
          <cell r="B70" t="str">
            <v>Tratamento superficial simples c/ emulsão</v>
          </cell>
          <cell r="C70" t="str">
            <v>m2</v>
          </cell>
          <cell r="D70">
            <v>0.43</v>
          </cell>
        </row>
        <row r="71">
          <cell r="A71" t="str">
            <v>2 S 02 540 01</v>
          </cell>
          <cell r="B71" t="str">
            <v>Conc. betuminoso usinado a quente - capa rolamento</v>
          </cell>
          <cell r="C71" t="str">
            <v>t</v>
          </cell>
          <cell r="D71">
            <v>39.520000000000003</v>
          </cell>
        </row>
        <row r="72">
          <cell r="A72" t="str">
            <v>2 S 02 999 01</v>
          </cell>
          <cell r="B72" t="str">
            <v>Fornecimento de Cimento Asfáltico CAP-20</v>
          </cell>
          <cell r="C72" t="str">
            <v>t</v>
          </cell>
          <cell r="D72">
            <v>1320</v>
          </cell>
        </row>
        <row r="73">
          <cell r="A73" t="str">
            <v>2 S 02 999 03</v>
          </cell>
          <cell r="B73" t="str">
            <v>Fornecimento de Asfálto Diluído CM-30</v>
          </cell>
          <cell r="C73" t="str">
            <v>t</v>
          </cell>
          <cell r="D73">
            <v>1730</v>
          </cell>
        </row>
        <row r="74">
          <cell r="A74" t="str">
            <v>2 S 02 999 05</v>
          </cell>
          <cell r="B74" t="str">
            <v>Fornecimento de Emulsão Asfáltica RR-2C</v>
          </cell>
          <cell r="C74" t="str">
            <v>t</v>
          </cell>
          <cell r="D74">
            <v>999</v>
          </cell>
        </row>
        <row r="75">
          <cell r="A75" t="str">
            <v>2 S 03 940 01</v>
          </cell>
          <cell r="B75" t="str">
            <v>Reaterro e compactação</v>
          </cell>
          <cell r="C75" t="str">
            <v>m3</v>
          </cell>
          <cell r="D75">
            <v>15.19</v>
          </cell>
        </row>
        <row r="76">
          <cell r="A76" t="str">
            <v>2 S 04 000 00</v>
          </cell>
          <cell r="B76" t="str">
            <v>Escavação manual em material de 1a cat</v>
          </cell>
          <cell r="C76" t="str">
            <v>m3</v>
          </cell>
          <cell r="D76">
            <v>22.13</v>
          </cell>
        </row>
        <row r="77">
          <cell r="A77" t="str">
            <v>2 S 04 001 00</v>
          </cell>
          <cell r="B77" t="str">
            <v>Escavação mecânica de vala em mat.1a cat.</v>
          </cell>
          <cell r="C77" t="str">
            <v>m3</v>
          </cell>
          <cell r="D77">
            <v>3.28</v>
          </cell>
        </row>
        <row r="78">
          <cell r="A78" t="str">
            <v>2 S 04 100 03</v>
          </cell>
          <cell r="B78" t="str">
            <v>Corpo BSTC D=1,00m - CA-4, inclusive berço e dentes</v>
          </cell>
          <cell r="C78" t="str">
            <v>m</v>
          </cell>
          <cell r="D78">
            <v>403.59</v>
          </cell>
        </row>
        <row r="79">
          <cell r="A79" t="str">
            <v>2 S 04 100 04</v>
          </cell>
          <cell r="B79" t="str">
            <v>Corpo BSTC D=1,20m - CA-4, inclusive berço e dentes</v>
          </cell>
          <cell r="C79" t="str">
            <v>m</v>
          </cell>
          <cell r="D79">
            <v>546.91</v>
          </cell>
        </row>
        <row r="80">
          <cell r="A80" t="str">
            <v>2 S 04 101 03</v>
          </cell>
          <cell r="B80" t="str">
            <v>Boca BSTC D=1,00m normal</v>
          </cell>
          <cell r="C80" t="str">
            <v>und</v>
          </cell>
          <cell r="D80">
            <v>1036.92</v>
          </cell>
        </row>
        <row r="81">
          <cell r="A81" t="str">
            <v>2 S 04 101 04</v>
          </cell>
          <cell r="B81" t="str">
            <v>Boca BSTC D=1,20m normal</v>
          </cell>
          <cell r="C81" t="str">
            <v>und</v>
          </cell>
          <cell r="D81">
            <v>1479.79</v>
          </cell>
        </row>
        <row r="82">
          <cell r="A82" t="str">
            <v>2 S 04 101 08</v>
          </cell>
          <cell r="B82" t="str">
            <v>Boca BSTC D=1,00 m - esc.=15</v>
          </cell>
          <cell r="C82" t="str">
            <v>und</v>
          </cell>
          <cell r="D82">
            <v>1086.8699999999999</v>
          </cell>
        </row>
        <row r="83">
          <cell r="A83" t="str">
            <v>2 S 04 101 09</v>
          </cell>
          <cell r="B83" t="str">
            <v>Boca BSTC D=1,20 m - esc.=15</v>
          </cell>
          <cell r="C83" t="str">
            <v>und</v>
          </cell>
          <cell r="D83">
            <v>1555.75</v>
          </cell>
        </row>
        <row r="84">
          <cell r="A84" t="str">
            <v>2 S 04 101 13</v>
          </cell>
          <cell r="B84" t="str">
            <v>Boca BSTC D=1,00 m - esc.=30</v>
          </cell>
          <cell r="C84" t="str">
            <v>und</v>
          </cell>
          <cell r="D84">
            <v>1208.68</v>
          </cell>
        </row>
        <row r="85">
          <cell r="A85" t="str">
            <v>2 S 04 101 14</v>
          </cell>
          <cell r="B85" t="str">
            <v>Boca BSTC D=1,20 m - esc.=30</v>
          </cell>
          <cell r="C85" t="str">
            <v>und</v>
          </cell>
          <cell r="D85">
            <v>1734.01</v>
          </cell>
        </row>
        <row r="86">
          <cell r="A86" t="str">
            <v>2 S 04 101 18</v>
          </cell>
          <cell r="B86" t="str">
            <v>Boca BSTC D=1,00 m - esc.=45</v>
          </cell>
          <cell r="C86" t="str">
            <v>und</v>
          </cell>
          <cell r="D86">
            <v>1496.66</v>
          </cell>
        </row>
        <row r="87">
          <cell r="A87" t="str">
            <v>2 S 04 110 01</v>
          </cell>
          <cell r="B87" t="str">
            <v>Corpo BDTC D=1,00m - CA-4, inclusive berço e dentes</v>
          </cell>
          <cell r="C87" t="str">
            <v>m</v>
          </cell>
          <cell r="D87">
            <v>820.5</v>
          </cell>
        </row>
        <row r="88">
          <cell r="A88" t="str">
            <v>2 S 04 110 02</v>
          </cell>
          <cell r="B88" t="str">
            <v>Corpo BDTC D=1,20m - CA-4, inclusive berço e dentes</v>
          </cell>
          <cell r="C88" t="str">
            <v>m</v>
          </cell>
          <cell r="D88">
            <v>1070.0999999999999</v>
          </cell>
        </row>
        <row r="89">
          <cell r="A89" t="str">
            <v>2 S 04 111 01</v>
          </cell>
          <cell r="B89" t="str">
            <v>Boca BDTC D=1,00m normal</v>
          </cell>
          <cell r="C89" t="str">
            <v>und</v>
          </cell>
          <cell r="D89">
            <v>1442.97</v>
          </cell>
        </row>
        <row r="90">
          <cell r="A90" t="str">
            <v>2 S 04 111 02</v>
          </cell>
          <cell r="B90" t="str">
            <v>Boca BDTC D=1,20m normal</v>
          </cell>
          <cell r="C90" t="str">
            <v>und</v>
          </cell>
          <cell r="D90">
            <v>2065.5100000000002</v>
          </cell>
        </row>
        <row r="91">
          <cell r="A91" t="str">
            <v>2 S 04 111 05</v>
          </cell>
          <cell r="B91" t="str">
            <v>Boca BDTC D=1,00 m - esc.=15</v>
          </cell>
          <cell r="C91" t="str">
            <v>und</v>
          </cell>
          <cell r="D91">
            <v>1507.6</v>
          </cell>
        </row>
        <row r="92">
          <cell r="A92" t="str">
            <v>2 S 04 111 06</v>
          </cell>
          <cell r="B92" t="str">
            <v>Boca BDTC D=1,20 m - esc.=15</v>
          </cell>
          <cell r="C92" t="str">
            <v>und</v>
          </cell>
          <cell r="D92">
            <v>2161.86</v>
          </cell>
        </row>
        <row r="93">
          <cell r="A93" t="str">
            <v>2 S 04 111 09</v>
          </cell>
          <cell r="B93" t="str">
            <v>Boca BDTC D=1,20 m - esc.=30</v>
          </cell>
          <cell r="C93" t="str">
            <v>und</v>
          </cell>
          <cell r="D93">
            <v>2405.5500000000002</v>
          </cell>
        </row>
        <row r="94">
          <cell r="A94" t="str">
            <v>2 S 04 120 02</v>
          </cell>
          <cell r="B94" t="str">
            <v>Corpo BTTC D=1,20m - CA-4, inclusive berço e dentes</v>
          </cell>
          <cell r="C94" t="str">
            <v>m</v>
          </cell>
          <cell r="D94">
            <v>1594.36</v>
          </cell>
        </row>
        <row r="95">
          <cell r="A95" t="str">
            <v>2 S 04 121 02</v>
          </cell>
          <cell r="B95" t="str">
            <v>Boca BTTC D=1,20m normal</v>
          </cell>
          <cell r="C95" t="str">
            <v>und</v>
          </cell>
          <cell r="D95">
            <v>2657.93</v>
          </cell>
        </row>
        <row r="96">
          <cell r="A96" t="str">
            <v>2 S 04 121 05</v>
          </cell>
          <cell r="B96" t="str">
            <v>Boca BTTC D=1,20 m - esc.=15</v>
          </cell>
          <cell r="C96" t="str">
            <v>und</v>
          </cell>
          <cell r="D96">
            <v>2776.04</v>
          </cell>
        </row>
        <row r="97">
          <cell r="A97" t="str">
            <v>2 S 04 121 08</v>
          </cell>
          <cell r="B97" t="str">
            <v>Boca BTTC D=1,20 m - esc.=30</v>
          </cell>
          <cell r="C97" t="str">
            <v>und</v>
          </cell>
          <cell r="D97">
            <v>3087.76</v>
          </cell>
        </row>
        <row r="98">
          <cell r="A98" t="str">
            <v>2 S 04 200 14</v>
          </cell>
          <cell r="B98" t="str">
            <v>Corpo BSCC 2,00 x 2,00 m alt. 5,00 a 7,50 m</v>
          </cell>
          <cell r="C98" t="str">
            <v>m</v>
          </cell>
          <cell r="D98">
            <v>1486.5</v>
          </cell>
        </row>
        <row r="99">
          <cell r="A99" t="str">
            <v>2 S 04 200 15</v>
          </cell>
          <cell r="B99" t="str">
            <v>Corpo BSCC 2,50 x 2,50 m alt. 5,00 a 7,50 m</v>
          </cell>
          <cell r="C99" t="str">
            <v>m</v>
          </cell>
          <cell r="D99">
            <v>2160.11</v>
          </cell>
        </row>
        <row r="100">
          <cell r="A100" t="str">
            <v>2 S 04 200 16</v>
          </cell>
          <cell r="B100" t="str">
            <v>Corpo BSCC 3,00 x 3,00 m alt. 5,00 a 7,50 m</v>
          </cell>
          <cell r="C100" t="str">
            <v>m</v>
          </cell>
          <cell r="D100">
            <v>3060.59</v>
          </cell>
        </row>
        <row r="101">
          <cell r="A101" t="str">
            <v>2 S 04 201 02</v>
          </cell>
          <cell r="B101" t="str">
            <v>Boca BSCC 2,00 x 2,00 m normal</v>
          </cell>
          <cell r="C101" t="str">
            <v>und</v>
          </cell>
          <cell r="D101">
            <v>7798.38</v>
          </cell>
        </row>
        <row r="102">
          <cell r="A102" t="str">
            <v>2 S 04 201 03</v>
          </cell>
          <cell r="B102" t="str">
            <v>Boca BSCC 2,50 x 2,50 m normal</v>
          </cell>
          <cell r="C102" t="str">
            <v>und</v>
          </cell>
          <cell r="D102">
            <v>10509.48</v>
          </cell>
        </row>
        <row r="103">
          <cell r="A103" t="str">
            <v>2 S 04 201 04</v>
          </cell>
          <cell r="B103" t="str">
            <v>Boca BSCC 3,00 x 3,00 m normal</v>
          </cell>
          <cell r="C103" t="str">
            <v>und</v>
          </cell>
          <cell r="D103">
            <v>15014.69</v>
          </cell>
        </row>
        <row r="104">
          <cell r="A104" t="str">
            <v>2 S 04 201 07</v>
          </cell>
          <cell r="B104" t="str">
            <v>Boca BSCC 2,50 x 2,50 m - esc.=15</v>
          </cell>
          <cell r="C104" t="str">
            <v>und</v>
          </cell>
          <cell r="D104">
            <v>11197.12</v>
          </cell>
        </row>
        <row r="105">
          <cell r="A105" t="str">
            <v>2 S 04 201 08</v>
          </cell>
          <cell r="B105" t="str">
            <v>Boca BSCC 3,00 x 3,00 m - esc.=15</v>
          </cell>
          <cell r="C105" t="str">
            <v>und</v>
          </cell>
          <cell r="D105">
            <v>15908.84</v>
          </cell>
        </row>
        <row r="106">
          <cell r="A106" t="str">
            <v>2 S 04 201 10</v>
          </cell>
          <cell r="B106" t="str">
            <v>Boca BSCC 2,00 x 2,00 m - esc.=30</v>
          </cell>
          <cell r="C106" t="str">
            <v>und</v>
          </cell>
          <cell r="D106">
            <v>8686.02</v>
          </cell>
        </row>
        <row r="107">
          <cell r="A107" t="str">
            <v>2 S 04 201 11</v>
          </cell>
          <cell r="B107" t="str">
            <v>Boca BSCC 2,50 x 2,50 m - esc.=30</v>
          </cell>
          <cell r="C107" t="str">
            <v>und</v>
          </cell>
          <cell r="D107">
            <v>12465.66</v>
          </cell>
        </row>
        <row r="108">
          <cell r="A108" t="str">
            <v>2 S 04 210 03</v>
          </cell>
          <cell r="B108" t="str">
            <v>Corpo BDCC 2,50 x 2,50 m alt. 0 a 1,00 m</v>
          </cell>
          <cell r="C108" t="str">
            <v>m</v>
          </cell>
          <cell r="D108">
            <v>2765.61</v>
          </cell>
        </row>
        <row r="109">
          <cell r="A109" t="str">
            <v>2 S 04 210 04</v>
          </cell>
          <cell r="B109" t="str">
            <v>Corpo BDCC 3,00 x 3,00 m alt. 0 a 1,00 m</v>
          </cell>
          <cell r="C109" t="str">
            <v>m</v>
          </cell>
          <cell r="D109">
            <v>3775.24</v>
          </cell>
        </row>
        <row r="110">
          <cell r="A110" t="str">
            <v>2 S 04 211 03</v>
          </cell>
          <cell r="B110" t="str">
            <v>Boca BDCC 2,50 x 2,50 m normal</v>
          </cell>
          <cell r="C110" t="str">
            <v>und</v>
          </cell>
          <cell r="D110">
            <v>12667.46</v>
          </cell>
        </row>
        <row r="111">
          <cell r="A111" t="str">
            <v>2 S 04 211 04</v>
          </cell>
          <cell r="B111" t="str">
            <v>Boca BDCC 3,00 x 3,00 m normal</v>
          </cell>
          <cell r="C111" t="str">
            <v>und</v>
          </cell>
          <cell r="D111">
            <v>18400.97</v>
          </cell>
        </row>
        <row r="112">
          <cell r="A112" t="str">
            <v>2 S 04 211 07</v>
          </cell>
          <cell r="B112" t="str">
            <v>Boca BDCC 2,50 x 2,50 m esc=15</v>
          </cell>
          <cell r="C112" t="str">
            <v>und</v>
          </cell>
          <cell r="D112">
            <v>13743.23</v>
          </cell>
        </row>
        <row r="113">
          <cell r="A113" t="str">
            <v>2 S 04 211 11</v>
          </cell>
          <cell r="B113" t="str">
            <v>Boca BDCC 2,50 x 2,50 m esc.=30</v>
          </cell>
          <cell r="C113" t="str">
            <v>und</v>
          </cell>
          <cell r="D113">
            <v>14745.59</v>
          </cell>
        </row>
        <row r="114">
          <cell r="A114" t="str">
            <v>2 S 04 500 07</v>
          </cell>
          <cell r="B114" t="str">
            <v>Dreno longitudinal prof. p/corte em solo - DPS 07</v>
          </cell>
          <cell r="C114" t="str">
            <v>m</v>
          </cell>
          <cell r="D114">
            <v>52.85</v>
          </cell>
        </row>
        <row r="115">
          <cell r="A115" t="str">
            <v>2 S 04 501 02</v>
          </cell>
          <cell r="B115" t="str">
            <v>Dreno longitudinal prof. p/corte em rocha - DPR 02</v>
          </cell>
          <cell r="C115" t="str">
            <v>m</v>
          </cell>
          <cell r="D115">
            <v>32.79</v>
          </cell>
        </row>
        <row r="116">
          <cell r="A116" t="str">
            <v>2 S 04 502 02</v>
          </cell>
          <cell r="B116" t="str">
            <v>Boca saída p/dreno longitudinal prof. BSD 02</v>
          </cell>
          <cell r="C116" t="str">
            <v>und</v>
          </cell>
          <cell r="D116">
            <v>65.739999999999995</v>
          </cell>
        </row>
        <row r="117">
          <cell r="A117" t="str">
            <v>2 S 04 900 02</v>
          </cell>
          <cell r="B117" t="str">
            <v>Sarjeta triangular de concreto - STC 02</v>
          </cell>
          <cell r="C117" t="str">
            <v>m</v>
          </cell>
          <cell r="D117">
            <v>19.18</v>
          </cell>
        </row>
        <row r="118">
          <cell r="A118" t="str">
            <v>2 S 04 901 22</v>
          </cell>
          <cell r="B118" t="str">
            <v>Sarjeta de canteiro central de concreto - SCC 04</v>
          </cell>
          <cell r="C118" t="str">
            <v>m</v>
          </cell>
          <cell r="D118">
            <v>32.53</v>
          </cell>
        </row>
        <row r="119">
          <cell r="A119" t="str">
            <v>2 S 04 910 01</v>
          </cell>
          <cell r="B119" t="str">
            <v>Meio fio de concreto - MFC 01- tipo B - (c/ sarjeta de 50,0 cm)</v>
          </cell>
          <cell r="C119" t="str">
            <v>m</v>
          </cell>
          <cell r="D119">
            <v>29.19</v>
          </cell>
        </row>
        <row r="120">
          <cell r="A120" t="str">
            <v>2 S 04 910 03</v>
          </cell>
          <cell r="B120" t="str">
            <v>Meio fio de concreto - MFC 03</v>
          </cell>
          <cell r="C120" t="str">
            <v>m</v>
          </cell>
          <cell r="D120">
            <v>14.02</v>
          </cell>
        </row>
        <row r="121">
          <cell r="A121" t="str">
            <v>2 S 04 940 02</v>
          </cell>
          <cell r="B121" t="str">
            <v>Descida d'água tipo tipo rápido - canal retang.- DAR 02</v>
          </cell>
          <cell r="C121" t="str">
            <v>m</v>
          </cell>
          <cell r="D121">
            <v>39.01</v>
          </cell>
        </row>
        <row r="122">
          <cell r="A122" t="str">
            <v>2 S 04 941 02</v>
          </cell>
          <cell r="B122" t="str">
            <v>Descida d'água aterros em degraus - arm - DAD 02</v>
          </cell>
          <cell r="C122" t="str">
            <v>m</v>
          </cell>
          <cell r="D122">
            <v>85.22</v>
          </cell>
        </row>
        <row r="123">
          <cell r="A123" t="str">
            <v>2 S 04 942 01</v>
          </cell>
          <cell r="B123" t="str">
            <v>Entrada d'água - EDA 01</v>
          </cell>
          <cell r="C123" t="str">
            <v>und</v>
          </cell>
          <cell r="D123">
            <v>20.6</v>
          </cell>
        </row>
        <row r="124">
          <cell r="A124" t="str">
            <v>2 S 04 942 02</v>
          </cell>
          <cell r="B124" t="str">
            <v>Entrada d'água - EDA 02</v>
          </cell>
          <cell r="C124" t="str">
            <v>und</v>
          </cell>
          <cell r="D124">
            <v>24.81</v>
          </cell>
        </row>
        <row r="125">
          <cell r="A125" t="str">
            <v>2 S 04 950 21</v>
          </cell>
          <cell r="B125" t="str">
            <v>Dissipador de energia - DEB 01</v>
          </cell>
          <cell r="C125" t="str">
            <v>und</v>
          </cell>
          <cell r="D125">
            <v>119.45</v>
          </cell>
        </row>
        <row r="126">
          <cell r="A126" t="str">
            <v>2 S 05 100 00</v>
          </cell>
          <cell r="B126" t="str">
            <v>Enleivamento</v>
          </cell>
          <cell r="C126" t="str">
            <v>m2</v>
          </cell>
          <cell r="D126">
            <v>3.77</v>
          </cell>
        </row>
        <row r="127">
          <cell r="A127" t="str">
            <v>2 S 05 102 00</v>
          </cell>
          <cell r="B127" t="str">
            <v>Hidrossemeadura</v>
          </cell>
          <cell r="C127" t="str">
            <v>m2</v>
          </cell>
          <cell r="D127">
            <v>0.91</v>
          </cell>
        </row>
        <row r="128">
          <cell r="A128" t="str">
            <v>2 S 05 120 01</v>
          </cell>
          <cell r="B128" t="str">
            <v>Plantio de arbusto (h= 0,50m)</v>
          </cell>
          <cell r="C128" t="str">
            <v>un</v>
          </cell>
          <cell r="D128">
            <v>10.19</v>
          </cell>
        </row>
        <row r="129">
          <cell r="A129" t="str">
            <v>2 S 06 400 01</v>
          </cell>
          <cell r="B129" t="str">
            <v>Cerca arame farp. c/ mourão concr. seção quadrada</v>
          </cell>
          <cell r="C129" t="str">
            <v>m</v>
          </cell>
          <cell r="D129">
            <v>14.62</v>
          </cell>
        </row>
        <row r="130">
          <cell r="A130" t="str">
            <v>2 S 09 001 05</v>
          </cell>
          <cell r="B130" t="str">
            <v>Transporte local em rodov. não pav. (const.)</v>
          </cell>
          <cell r="C130" t="str">
            <v>tkm</v>
          </cell>
          <cell r="D130">
            <v>0.41</v>
          </cell>
        </row>
        <row r="131">
          <cell r="A131" t="str">
            <v>2 S 09 001 91</v>
          </cell>
          <cell r="B131" t="str">
            <v>Transporte comercial c/ basc. 10m3 rodov. não pav.</v>
          </cell>
          <cell r="C131" t="str">
            <v>tkm</v>
          </cell>
          <cell r="D131">
            <v>0.33</v>
          </cell>
        </row>
        <row r="132">
          <cell r="A132" t="str">
            <v>2 S 09 002 91</v>
          </cell>
          <cell r="B132" t="str">
            <v>Transporte comercial c/ basc. 10m3 rodov. pavimentada</v>
          </cell>
          <cell r="C132" t="str">
            <v>tkm</v>
          </cell>
          <cell r="D132">
            <v>0.22</v>
          </cell>
        </row>
        <row r="133">
          <cell r="A133" t="str">
            <v>2 S 09 009 01</v>
          </cell>
          <cell r="B133" t="str">
            <v>Transporte de Cimento Asfáltico CAP-20</v>
          </cell>
          <cell r="C133" t="str">
            <v>t</v>
          </cell>
          <cell r="D133">
            <v>200</v>
          </cell>
        </row>
        <row r="134">
          <cell r="A134" t="str">
            <v>2 S 09 009 03</v>
          </cell>
          <cell r="B134" t="str">
            <v>Transporte de Asfálto Diluído CM-30</v>
          </cell>
          <cell r="C134" t="str">
            <v>t</v>
          </cell>
          <cell r="D134">
            <v>200</v>
          </cell>
        </row>
        <row r="135">
          <cell r="A135" t="str">
            <v>2 S 09 009 05</v>
          </cell>
          <cell r="B135" t="str">
            <v>Transporte de Emulsão Asfáltica RR-2C</v>
          </cell>
          <cell r="C135" t="str">
            <v>t</v>
          </cell>
          <cell r="D135">
            <v>200</v>
          </cell>
        </row>
        <row r="136">
          <cell r="A136" t="str">
            <v>3 S 01 930 00</v>
          </cell>
          <cell r="B136" t="str">
            <v>Regularização mecânica da faixa de domínio (c/ trator esteira)</v>
          </cell>
          <cell r="C136" t="str">
            <v>m2</v>
          </cell>
          <cell r="D136">
            <v>0.17</v>
          </cell>
        </row>
        <row r="137">
          <cell r="A137" t="str">
            <v>4 S 06 000 11</v>
          </cell>
          <cell r="B137" t="str">
            <v>Defensa maleável dupla (forn./ impl.)</v>
          </cell>
          <cell r="C137" t="str">
            <v>m</v>
          </cell>
          <cell r="D137">
            <v>254</v>
          </cell>
        </row>
        <row r="138">
          <cell r="A138" t="str">
            <v>4 S 06 000 12</v>
          </cell>
          <cell r="B138" t="str">
            <v>Ancoragem de defensa maleável dupla (forn./ impl.)</v>
          </cell>
          <cell r="C138" t="str">
            <v>m</v>
          </cell>
          <cell r="D138">
            <v>273.51</v>
          </cell>
        </row>
        <row r="139">
          <cell r="A139" t="str">
            <v>4 S 06 100 21</v>
          </cell>
          <cell r="B139" t="str">
            <v>Pintura faixa - tinta durabilidade - 2 anos</v>
          </cell>
          <cell r="C139" t="str">
            <v>m2</v>
          </cell>
          <cell r="D139">
            <v>11.71</v>
          </cell>
        </row>
        <row r="140">
          <cell r="A140" t="str">
            <v>4 S 06 100 22</v>
          </cell>
          <cell r="B140" t="str">
            <v>Pintura setas e zebrado - 2 anos</v>
          </cell>
          <cell r="C140" t="str">
            <v>m2</v>
          </cell>
          <cell r="D140">
            <v>15.44</v>
          </cell>
        </row>
        <row r="141">
          <cell r="A141" t="str">
            <v>4 S 06 121 01</v>
          </cell>
          <cell r="B141" t="str">
            <v>Forn. e colocação de tacha reflet. bidirecional</v>
          </cell>
          <cell r="C141" t="str">
            <v>und</v>
          </cell>
          <cell r="D141">
            <v>10.91</v>
          </cell>
        </row>
        <row r="142">
          <cell r="A142" t="str">
            <v>4 S 06 121 11</v>
          </cell>
          <cell r="B142" t="str">
            <v>Forn. e colocação de tachão reflet. bidirecional</v>
          </cell>
          <cell r="C142" t="str">
            <v>und</v>
          </cell>
          <cell r="D142">
            <v>29.44</v>
          </cell>
        </row>
        <row r="143">
          <cell r="A143" t="str">
            <v>4 S 06 200 02</v>
          </cell>
          <cell r="B143" t="str">
            <v>Forn. e implantação placa sinaliz. tot.refletiva</v>
          </cell>
          <cell r="C143" t="str">
            <v>m2</v>
          </cell>
          <cell r="D143">
            <v>252.87</v>
          </cell>
        </row>
        <row r="144">
          <cell r="A144" t="str">
            <v>5 S 04 999 01</v>
          </cell>
          <cell r="B144" t="str">
            <v>Remoção de bueiros existentes</v>
          </cell>
          <cell r="C144" t="str">
            <v>m</v>
          </cell>
          <cell r="D144">
            <v>35.31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erviços"/>
      <sheetName val="Orçamento"/>
      <sheetName val="Transporte"/>
      <sheetName val="DRENAGEM"/>
      <sheetName val="Mob Desm-Inst. Cant."/>
      <sheetName val="Anexo"/>
      <sheetName val="resumo"/>
      <sheetName val="quantitativos"/>
    </sheetNames>
    <sheetDataSet>
      <sheetData sheetId="0" refreshError="1">
        <row r="3">
          <cell r="B3" t="str">
            <v>Atividades Auxiliares ou Básica</v>
          </cell>
          <cell r="F3" t="str">
            <v>Und</v>
          </cell>
        </row>
        <row r="4">
          <cell r="A4" t="str">
            <v>1 A 00 001 00</v>
          </cell>
          <cell r="B4" t="str">
            <v>Transporte local c/ basc. 5m3 rodov. não pav.</v>
          </cell>
          <cell r="E4" t="str">
            <v>tkm</v>
          </cell>
          <cell r="F4" t="str">
            <v>excluído</v>
          </cell>
        </row>
        <row r="5">
          <cell r="A5" t="str">
            <v>1 A 00 001 05</v>
          </cell>
          <cell r="B5" t="str">
            <v>Transp. local c/ basc. 10m3 rodov. não pav (const)</v>
          </cell>
          <cell r="E5" t="str">
            <v>tkm</v>
          </cell>
          <cell r="F5">
            <v>0.35</v>
          </cell>
        </row>
        <row r="6">
          <cell r="A6" t="str">
            <v>1 A 00 001 06</v>
          </cell>
          <cell r="B6" t="str">
            <v>Transp. local c/ basc. 10m3 rodov. não pav (consv)</v>
          </cell>
          <cell r="E6" t="str">
            <v>tkm</v>
          </cell>
          <cell r="F6">
            <v>0.42</v>
          </cell>
        </row>
        <row r="7">
          <cell r="A7" t="str">
            <v>1 A 00 001 07</v>
          </cell>
          <cell r="B7" t="str">
            <v>Transp. local c/ basc. 10m3 rodov. não pav (restr)</v>
          </cell>
          <cell r="E7" t="str">
            <v>tkm</v>
          </cell>
          <cell r="F7">
            <v>0.41</v>
          </cell>
        </row>
        <row r="8">
          <cell r="A8" t="str">
            <v>1 A 00 001 08</v>
          </cell>
          <cell r="B8" t="str">
            <v>Transporte local c/ basc. p/ rocha rodov. não pav.</v>
          </cell>
          <cell r="E8" t="str">
            <v>tkm</v>
          </cell>
          <cell r="F8">
            <v>0.49</v>
          </cell>
        </row>
        <row r="9">
          <cell r="A9" t="str">
            <v>1 A 00 001 40</v>
          </cell>
          <cell r="B9" t="str">
            <v>Transp. local c/ carroceria 15 t rodov. não pav.</v>
          </cell>
          <cell r="E9" t="str">
            <v>tkm</v>
          </cell>
          <cell r="F9">
            <v>0.45</v>
          </cell>
        </row>
        <row r="10">
          <cell r="A10" t="str">
            <v>1 A 00 001 41</v>
          </cell>
          <cell r="B10" t="str">
            <v>Transporte local c/ carroceria 4t rodov. não pav.</v>
          </cell>
          <cell r="E10" t="str">
            <v>tkm</v>
          </cell>
          <cell r="F10">
            <v>0.57999999999999996</v>
          </cell>
        </row>
        <row r="11">
          <cell r="A11" t="str">
            <v>1 A 00 001 50</v>
          </cell>
          <cell r="B11" t="str">
            <v>Transporte local c/ betoneira rodov. não pav.</v>
          </cell>
          <cell r="E11" t="str">
            <v>tkm</v>
          </cell>
          <cell r="F11">
            <v>0.54</v>
          </cell>
        </row>
        <row r="12">
          <cell r="A12" t="str">
            <v>1 A 00 001 60</v>
          </cell>
          <cell r="B12" t="str">
            <v>Transp. local c/ carroc. c/ guind. rodov. não pav.</v>
          </cell>
          <cell r="E12" t="str">
            <v>tkm</v>
          </cell>
          <cell r="F12">
            <v>0.61</v>
          </cell>
        </row>
        <row r="13">
          <cell r="A13" t="str">
            <v>1 A 00 001 90</v>
          </cell>
          <cell r="B13" t="str">
            <v>Transporte comercial c/ carroc. rodov. não pav.</v>
          </cell>
          <cell r="E13" t="str">
            <v>tkm</v>
          </cell>
          <cell r="F13">
            <v>0.27</v>
          </cell>
        </row>
        <row r="14">
          <cell r="A14" t="str">
            <v>1 A 00 002 00</v>
          </cell>
          <cell r="B14" t="str">
            <v>Transporte local c/ basc. 5m3 rodov. pav.</v>
          </cell>
          <cell r="E14" t="str">
            <v>tkm</v>
          </cell>
          <cell r="F14">
            <v>0.32</v>
          </cell>
        </row>
        <row r="15">
          <cell r="A15" t="str">
            <v>1 A 00 002 03</v>
          </cell>
          <cell r="B15" t="str">
            <v>Transp. local material para remendos</v>
          </cell>
          <cell r="E15" t="str">
            <v>tkm</v>
          </cell>
          <cell r="F15">
            <v>0.66</v>
          </cell>
        </row>
        <row r="16">
          <cell r="A16" t="str">
            <v>1 A 00 002 05</v>
          </cell>
          <cell r="B16" t="str">
            <v>Transp. local c/ basc. 10m3 rodov. pav. (const)</v>
          </cell>
          <cell r="E16" t="str">
            <v>tkm</v>
          </cell>
          <cell r="F16">
            <v>0.27</v>
          </cell>
        </row>
        <row r="17">
          <cell r="A17" t="str">
            <v>1 A 00 002 06</v>
          </cell>
          <cell r="B17" t="str">
            <v>Transp. local c/ basc. 10m3 rodov. pav. (consv)</v>
          </cell>
          <cell r="E17" t="str">
            <v>tkm</v>
          </cell>
          <cell r="F17">
            <v>0.32</v>
          </cell>
        </row>
        <row r="18">
          <cell r="A18" t="str">
            <v>1 A 00 002 07</v>
          </cell>
          <cell r="B18" t="str">
            <v>Transp. local c/ basc. 10m3 rodov. pav. (restr)</v>
          </cell>
          <cell r="E18" t="str">
            <v>tkm</v>
          </cell>
          <cell r="F18">
            <v>0.31</v>
          </cell>
        </row>
        <row r="19">
          <cell r="A19" t="str">
            <v>1 A 00 002 08</v>
          </cell>
          <cell r="B19" t="str">
            <v>Transporte local c/ basc. p/ rocha rodov. pav.</v>
          </cell>
          <cell r="E19" t="str">
            <v>tkm</v>
          </cell>
          <cell r="F19">
            <v>0.37</v>
          </cell>
        </row>
        <row r="20">
          <cell r="A20" t="str">
            <v>1 A 00 002 40</v>
          </cell>
          <cell r="B20" t="str">
            <v>Transporte local c/ carroceria 15 t rodov. pav.</v>
          </cell>
          <cell r="E20" t="str">
            <v>tkm</v>
          </cell>
          <cell r="F20">
            <v>0.34</v>
          </cell>
        </row>
        <row r="21">
          <cell r="A21" t="str">
            <v>1 A 00 002 41</v>
          </cell>
          <cell r="B21" t="str">
            <v>Transporte local c/ carroceria 4t rodov. pav.</v>
          </cell>
          <cell r="E21" t="str">
            <v>tkm</v>
          </cell>
          <cell r="F21">
            <v>0.45</v>
          </cell>
        </row>
        <row r="22">
          <cell r="A22" t="str">
            <v>1 A 00 002 50</v>
          </cell>
          <cell r="B22" t="str">
            <v>Transporte local c/ betoneira rodov. pav.</v>
          </cell>
          <cell r="E22" t="str">
            <v>tkm</v>
          </cell>
          <cell r="F22">
            <v>0.4</v>
          </cell>
        </row>
        <row r="23">
          <cell r="A23" t="str">
            <v>1 A 00 002 60</v>
          </cell>
          <cell r="B23" t="str">
            <v>Transp. local c/ carroceria c/ guind. rodov. pav.</v>
          </cell>
          <cell r="E23" t="str">
            <v>tkm</v>
          </cell>
          <cell r="F23">
            <v>0.55000000000000004</v>
          </cell>
        </row>
        <row r="24">
          <cell r="A24" t="str">
            <v>1 A 00 002 90</v>
          </cell>
          <cell r="B24" t="str">
            <v>Transporte comercial c/ carroceria rodov. pav.</v>
          </cell>
          <cell r="E24" t="str">
            <v>tkm</v>
          </cell>
          <cell r="F24">
            <v>0.18</v>
          </cell>
        </row>
        <row r="25">
          <cell r="A25" t="str">
            <v>1 A 00 102 00</v>
          </cell>
          <cell r="B25" t="str">
            <v>Transporte local de material betuminoso</v>
          </cell>
          <cell r="E25" t="str">
            <v>tkm</v>
          </cell>
          <cell r="F25">
            <v>0.73</v>
          </cell>
        </row>
        <row r="26">
          <cell r="A26" t="str">
            <v>1 A 00 112 90</v>
          </cell>
          <cell r="B26" t="str">
            <v>Transporte comercial material betuminoso a quente</v>
          </cell>
          <cell r="E26" t="str">
            <v>tkm</v>
          </cell>
          <cell r="F26">
            <v>0</v>
          </cell>
        </row>
        <row r="27">
          <cell r="A27" t="str">
            <v>1 A 00 112 91</v>
          </cell>
          <cell r="B27" t="str">
            <v>Transporte comercial material betuminoso a frio</v>
          </cell>
          <cell r="E27" t="str">
            <v>tkm</v>
          </cell>
          <cell r="F27">
            <v>0</v>
          </cell>
        </row>
        <row r="28">
          <cell r="A28" t="str">
            <v>1 A 00 201 70</v>
          </cell>
          <cell r="B28" t="str">
            <v>Transp. local água c/ cam. tanque rodov. não pav.</v>
          </cell>
          <cell r="E28" t="str">
            <v>tkm</v>
          </cell>
          <cell r="F28">
            <v>0.5</v>
          </cell>
        </row>
        <row r="29">
          <cell r="A29" t="str">
            <v>1 A 00 202 70</v>
          </cell>
          <cell r="B29" t="str">
            <v>Transp. local de água c/ cam. tanque rodov. pav.</v>
          </cell>
          <cell r="E29" t="str">
            <v>tkm</v>
          </cell>
          <cell r="F29">
            <v>0.37</v>
          </cell>
        </row>
        <row r="30">
          <cell r="A30" t="str">
            <v>1 A 00 301 00</v>
          </cell>
          <cell r="B30" t="str">
            <v>Fornecimento de Aço CA-25</v>
          </cell>
          <cell r="E30" t="str">
            <v>kg</v>
          </cell>
          <cell r="F30">
            <v>2.12</v>
          </cell>
        </row>
        <row r="31">
          <cell r="A31" t="str">
            <v>1 A 00 302 00</v>
          </cell>
          <cell r="B31" t="str">
            <v>Fornecimento de Aço CA-50</v>
          </cell>
          <cell r="E31" t="str">
            <v>kg</v>
          </cell>
          <cell r="F31">
            <v>2.09</v>
          </cell>
        </row>
        <row r="32">
          <cell r="A32" t="str">
            <v>1 A 00 303 00</v>
          </cell>
          <cell r="B32" t="str">
            <v>Fornecimento de Aço CA-60</v>
          </cell>
          <cell r="E32" t="str">
            <v>kg</v>
          </cell>
          <cell r="F32">
            <v>2.2599999999999998</v>
          </cell>
        </row>
        <row r="33">
          <cell r="A33" t="str">
            <v>1 A 00 717 00</v>
          </cell>
          <cell r="B33" t="str">
            <v>Brita Comercial</v>
          </cell>
          <cell r="E33" t="str">
            <v>m3</v>
          </cell>
          <cell r="F33">
            <v>20</v>
          </cell>
        </row>
        <row r="34">
          <cell r="A34" t="str">
            <v>1 A 00 961 00</v>
          </cell>
          <cell r="B34" t="str">
            <v>Peças de Desgaste do Britador 30m3/h</v>
          </cell>
          <cell r="E34" t="str">
            <v>cjh</v>
          </cell>
          <cell r="F34">
            <v>23.36</v>
          </cell>
        </row>
        <row r="35">
          <cell r="A35" t="str">
            <v>1 A 00 962 00</v>
          </cell>
          <cell r="B35" t="str">
            <v>Peças de Desgaste do Britador 9 a 20m3/h</v>
          </cell>
          <cell r="E35" t="str">
            <v>cjh</v>
          </cell>
          <cell r="F35">
            <v>13.31</v>
          </cell>
        </row>
        <row r="36">
          <cell r="A36" t="str">
            <v>1 A 00 963 00</v>
          </cell>
          <cell r="B36" t="str">
            <v>Peças de Desgaste do Britador 80m3/h</v>
          </cell>
          <cell r="E36" t="str">
            <v>cjh</v>
          </cell>
          <cell r="F36">
            <v>61.37</v>
          </cell>
        </row>
        <row r="37">
          <cell r="A37" t="str">
            <v>1 A 00 964 00</v>
          </cell>
          <cell r="B37" t="str">
            <v>Peças de desgaste britador prod. de rachão</v>
          </cell>
          <cell r="E37" t="str">
            <v>cjh</v>
          </cell>
          <cell r="F37">
            <v>18.07</v>
          </cell>
        </row>
        <row r="38">
          <cell r="A38" t="str">
            <v>1 A 01 100 01</v>
          </cell>
          <cell r="B38" t="str">
            <v>Limpeza camada vegetal em jazida (const e restr.)</v>
          </cell>
          <cell r="E38" t="str">
            <v>m2</v>
          </cell>
          <cell r="F38">
            <v>0.23</v>
          </cell>
        </row>
        <row r="39">
          <cell r="A39" t="str">
            <v>1 A 01 100 02</v>
          </cell>
          <cell r="B39" t="str">
            <v>Limpeza de camada vegetal em jazida (consv)</v>
          </cell>
          <cell r="E39" t="str">
            <v>m2</v>
          </cell>
          <cell r="F39">
            <v>0.48</v>
          </cell>
        </row>
        <row r="40">
          <cell r="A40" t="str">
            <v>1 A 01 105 01</v>
          </cell>
          <cell r="B40" t="str">
            <v>Expurgo de jazida (const e restr)</v>
          </cell>
          <cell r="E40" t="str">
            <v>m3</v>
          </cell>
          <cell r="F40">
            <v>1.22</v>
          </cell>
        </row>
        <row r="41">
          <cell r="A41" t="str">
            <v>1 A 01 105 02</v>
          </cell>
          <cell r="B41" t="str">
            <v>Expurgo de jazida (consv)</v>
          </cell>
          <cell r="E41" t="str">
            <v>m3</v>
          </cell>
          <cell r="F41">
            <v>2.62</v>
          </cell>
        </row>
        <row r="42">
          <cell r="A42" t="str">
            <v>1 A 01 111 00</v>
          </cell>
          <cell r="B42" t="str">
            <v>Material de base (consv)</v>
          </cell>
          <cell r="E42" t="str">
            <v>m3</v>
          </cell>
          <cell r="F42">
            <v>0</v>
          </cell>
        </row>
        <row r="43">
          <cell r="A43" t="str">
            <v>1 A 01 111 01</v>
          </cell>
          <cell r="B43" t="str">
            <v>Esc. e carga material de jazida (consv)</v>
          </cell>
          <cell r="E43" t="str">
            <v>m3</v>
          </cell>
          <cell r="F43">
            <v>5.13</v>
          </cell>
        </row>
        <row r="44">
          <cell r="A44" t="str">
            <v>1 A 01 120 01</v>
          </cell>
          <cell r="B44" t="str">
            <v>Escav. e carga de mater. de jazida(const e restr)</v>
          </cell>
          <cell r="E44" t="str">
            <v>m3</v>
          </cell>
          <cell r="F44">
            <v>2.83</v>
          </cell>
        </row>
        <row r="45">
          <cell r="A45" t="str">
            <v>1 A 01 150 01</v>
          </cell>
          <cell r="B45" t="str">
            <v>Rocha p/ britagem c/ perfur. sobre esteira</v>
          </cell>
          <cell r="E45" t="str">
            <v>m3</v>
          </cell>
          <cell r="F45">
            <v>17.23</v>
          </cell>
        </row>
        <row r="46">
          <cell r="A46" t="str">
            <v>1 A 01 150 02</v>
          </cell>
          <cell r="B46" t="str">
            <v>Rocha p/ britagem com perfuratriz manual</v>
          </cell>
          <cell r="E46" t="str">
            <v>m3</v>
          </cell>
          <cell r="F46">
            <v>19.3</v>
          </cell>
        </row>
        <row r="47">
          <cell r="A47" t="str">
            <v>1 A 01 155 01</v>
          </cell>
          <cell r="B47" t="str">
            <v>Rachão e pedra-de-mão produzidos-(const e rest)</v>
          </cell>
          <cell r="E47" t="str">
            <v>m3</v>
          </cell>
          <cell r="F47">
            <v>13.77</v>
          </cell>
        </row>
        <row r="48">
          <cell r="A48" t="str">
            <v>1 A 01 170 01</v>
          </cell>
          <cell r="B48" t="str">
            <v>Areia extraída com equipamento tipo "drag-line"</v>
          </cell>
          <cell r="E48" t="str">
            <v>m3</v>
          </cell>
          <cell r="F48">
            <v>4.51</v>
          </cell>
        </row>
        <row r="49">
          <cell r="A49" t="str">
            <v>1 A 01 170 02</v>
          </cell>
          <cell r="B49" t="str">
            <v>Areia extraída com trator e carregadeira</v>
          </cell>
          <cell r="E49" t="str">
            <v>m3</v>
          </cell>
          <cell r="F49">
            <v>3.72</v>
          </cell>
        </row>
        <row r="50">
          <cell r="A50" t="str">
            <v>1 A 01 170 03</v>
          </cell>
          <cell r="B50" t="str">
            <v>Areia extraída com draga de sucção (tipo bomba)</v>
          </cell>
          <cell r="E50" t="str">
            <v>m3</v>
          </cell>
          <cell r="F50">
            <v>10.49</v>
          </cell>
        </row>
        <row r="51">
          <cell r="A51" t="str">
            <v>1 A 01 200 01</v>
          </cell>
          <cell r="B51" t="str">
            <v>Brita produzida em central de britagem de 80 m3/h</v>
          </cell>
          <cell r="E51" t="str">
            <v>m3</v>
          </cell>
          <cell r="F51">
            <v>16.3</v>
          </cell>
        </row>
        <row r="52">
          <cell r="A52" t="str">
            <v>1 A 01 200 02</v>
          </cell>
          <cell r="B52" t="str">
            <v>Brita produzida em central de britagem de 30 m3/h</v>
          </cell>
          <cell r="E52" t="str">
            <v>m3</v>
          </cell>
          <cell r="F52">
            <v>21.32</v>
          </cell>
        </row>
        <row r="53">
          <cell r="A53" t="str">
            <v>1 A 01 200 04</v>
          </cell>
          <cell r="B53" t="str">
            <v>Pedra de mão produzida manualmente (consv)</v>
          </cell>
          <cell r="E53" t="str">
            <v>m3</v>
          </cell>
          <cell r="F53">
            <v>24.22</v>
          </cell>
        </row>
        <row r="54">
          <cell r="A54" t="str">
            <v>1 A 01 390 02</v>
          </cell>
          <cell r="B54" t="str">
            <v>Usinagem de CBUQ (capa de rolamento)</v>
          </cell>
          <cell r="E54" t="str">
            <v>t</v>
          </cell>
          <cell r="F54">
            <v>21.02</v>
          </cell>
        </row>
        <row r="55">
          <cell r="A55" t="str">
            <v>1 A 01 390 03</v>
          </cell>
          <cell r="B55" t="str">
            <v>Usinagem de CBUQ (binder)</v>
          </cell>
          <cell r="E55" t="str">
            <v>t</v>
          </cell>
          <cell r="F55">
            <v>20.61</v>
          </cell>
        </row>
        <row r="56">
          <cell r="A56" t="str">
            <v>1 A 01 391 02</v>
          </cell>
          <cell r="B56" t="str">
            <v>Usinagem de areia-asfalto</v>
          </cell>
          <cell r="E56" t="str">
            <v>t</v>
          </cell>
          <cell r="F56">
            <v>23.73</v>
          </cell>
        </row>
        <row r="57">
          <cell r="A57" t="str">
            <v>1 A 01 395 01</v>
          </cell>
          <cell r="B57" t="str">
            <v>Usinagem de brita graduada</v>
          </cell>
          <cell r="E57" t="str">
            <v>m3</v>
          </cell>
          <cell r="F57">
            <v>28.11</v>
          </cell>
        </row>
        <row r="58">
          <cell r="A58" t="str">
            <v>1 A 01 395 02</v>
          </cell>
          <cell r="B58" t="str">
            <v>Usinagem de solo-brita</v>
          </cell>
          <cell r="E58" t="str">
            <v>m3</v>
          </cell>
          <cell r="F58">
            <v>15.54</v>
          </cell>
        </row>
        <row r="59">
          <cell r="A59" t="str">
            <v>1 A 01 396 01</v>
          </cell>
          <cell r="B59" t="str">
            <v>Usinagem de solo-cimento</v>
          </cell>
          <cell r="E59" t="str">
            <v>m3</v>
          </cell>
          <cell r="F59">
            <v>74.66</v>
          </cell>
        </row>
        <row r="60">
          <cell r="A60" t="str">
            <v>1 A 01 396 02</v>
          </cell>
          <cell r="B60" t="str">
            <v>Usinagem de solo melhorado com cimento.</v>
          </cell>
          <cell r="E60" t="str">
            <v>m3</v>
          </cell>
          <cell r="F60">
            <v>40.020000000000003</v>
          </cell>
        </row>
        <row r="61">
          <cell r="A61" t="str">
            <v>1 A 01 397 02</v>
          </cell>
          <cell r="B61" t="str">
            <v>Usinagem de P.M.F.</v>
          </cell>
          <cell r="E61" t="str">
            <v>m3</v>
          </cell>
          <cell r="F61">
            <v>27.83</v>
          </cell>
        </row>
        <row r="62">
          <cell r="A62" t="str">
            <v>1 A 01 398 02</v>
          </cell>
          <cell r="B62" t="str">
            <v>Usinagem de CBUQ p/ reciclagem em usina fixa.</v>
          </cell>
          <cell r="E62" t="str">
            <v>t</v>
          </cell>
          <cell r="F62">
            <v>17.48</v>
          </cell>
        </row>
        <row r="63">
          <cell r="A63" t="str">
            <v>1 A 01 401 01</v>
          </cell>
          <cell r="B63" t="str">
            <v>Fôrma comum de madeira</v>
          </cell>
          <cell r="E63" t="str">
            <v>m2</v>
          </cell>
          <cell r="F63">
            <v>23.01</v>
          </cell>
        </row>
        <row r="64">
          <cell r="A64" t="str">
            <v>1 A 01 402 01</v>
          </cell>
          <cell r="B64" t="str">
            <v>Fôrma de placa compensada resinada</v>
          </cell>
          <cell r="E64" t="str">
            <v>m2</v>
          </cell>
          <cell r="F64">
            <v>18.27</v>
          </cell>
        </row>
        <row r="65">
          <cell r="A65" t="str">
            <v>1 A 01 403 01</v>
          </cell>
          <cell r="B65" t="str">
            <v>Fôrma de placa compensada plastificada</v>
          </cell>
          <cell r="E65" t="str">
            <v>m2</v>
          </cell>
          <cell r="F65">
            <v>20.22</v>
          </cell>
        </row>
        <row r="66">
          <cell r="A66" t="str">
            <v>1 A 01 404 01</v>
          </cell>
          <cell r="B66" t="str">
            <v>Fôrma para tubulão</v>
          </cell>
          <cell r="E66" t="str">
            <v>m2</v>
          </cell>
          <cell r="F66">
            <v>12.33</v>
          </cell>
        </row>
        <row r="67">
          <cell r="A67" t="str">
            <v>1 A 01 407 01</v>
          </cell>
          <cell r="B67" t="str">
            <v>Confecção e lançam. de concreto magro em betoneira</v>
          </cell>
          <cell r="E67" t="str">
            <v>m3</v>
          </cell>
          <cell r="F67">
            <v>134.68</v>
          </cell>
        </row>
        <row r="68">
          <cell r="A68" t="str">
            <v>1 A 01 408 01</v>
          </cell>
          <cell r="B68" t="str">
            <v>Concreto fck=8MPa contr raz uso geral conf e lanç</v>
          </cell>
          <cell r="E68" t="str">
            <v>m3</v>
          </cell>
          <cell r="F68">
            <v>160.74</v>
          </cell>
        </row>
        <row r="69">
          <cell r="A69" t="str">
            <v>1 A 01 410 01</v>
          </cell>
          <cell r="B69" t="str">
            <v>Concreto fck=10MPa contr raz uso geral conf e lanç</v>
          </cell>
          <cell r="E69" t="str">
            <v>m3</v>
          </cell>
          <cell r="F69">
            <v>169.68</v>
          </cell>
        </row>
        <row r="70">
          <cell r="A70" t="str">
            <v>1 A 01 412 01</v>
          </cell>
          <cell r="B70" t="str">
            <v>Concreto fck=12MPa contr raz uso geral conf e lanç</v>
          </cell>
          <cell r="E70" t="str">
            <v>m3</v>
          </cell>
          <cell r="F70">
            <v>179.02</v>
          </cell>
        </row>
        <row r="71">
          <cell r="A71" t="str">
            <v>1 A 01 415 01</v>
          </cell>
          <cell r="B71" t="str">
            <v>Concr estr fck=15MPa contr raz uso ger conf e lanç</v>
          </cell>
          <cell r="E71" t="str">
            <v>m3</v>
          </cell>
          <cell r="F71">
            <v>189.13</v>
          </cell>
        </row>
        <row r="72">
          <cell r="A72" t="str">
            <v>1 A 01 418 01</v>
          </cell>
          <cell r="B72" t="str">
            <v>Concr estr fck=18MPa contr raz uso ger conf e lanç</v>
          </cell>
          <cell r="E72" t="str">
            <v>m3</v>
          </cell>
          <cell r="F72">
            <v>198.85</v>
          </cell>
        </row>
        <row r="73">
          <cell r="A73" t="str">
            <v>1 A 01 422 01</v>
          </cell>
          <cell r="B73" t="str">
            <v>Concr estr fck=22MPa contr raz uso ger conf e lanç</v>
          </cell>
          <cell r="E73" t="str">
            <v>m3</v>
          </cell>
          <cell r="F73">
            <v>216.35</v>
          </cell>
        </row>
        <row r="74">
          <cell r="A74" t="str">
            <v>1 A 01 423 00</v>
          </cell>
          <cell r="B74" t="str">
            <v>Concreto fck=18MPa para pré-moldados (tubos)</v>
          </cell>
          <cell r="E74" t="str">
            <v>m3</v>
          </cell>
          <cell r="F74">
            <v>192.05</v>
          </cell>
        </row>
        <row r="75">
          <cell r="A75" t="str">
            <v>1 A 01 424 00</v>
          </cell>
          <cell r="B75" t="str">
            <v>Concreto poroso para pré-moldados (tubos)</v>
          </cell>
          <cell r="E75" t="str">
            <v>m3</v>
          </cell>
          <cell r="F75">
            <v>195.59</v>
          </cell>
        </row>
        <row r="76">
          <cell r="A76" t="str">
            <v>1 A 01 450 01</v>
          </cell>
          <cell r="B76" t="str">
            <v>Escoramento de bueiros celulares</v>
          </cell>
          <cell r="E76" t="str">
            <v>m3</v>
          </cell>
          <cell r="F76">
            <v>22.81</v>
          </cell>
        </row>
        <row r="77">
          <cell r="A77" t="str">
            <v>1 A 01 512 10</v>
          </cell>
          <cell r="B77" t="str">
            <v>Concreto ciclópico fck=12 MPa</v>
          </cell>
          <cell r="E77" t="str">
            <v>m3</v>
          </cell>
          <cell r="F77">
            <v>135.63</v>
          </cell>
        </row>
        <row r="78">
          <cell r="A78" t="str">
            <v>1 A 01 515 10</v>
          </cell>
          <cell r="B78" t="str">
            <v>Concreto ciclópico fck=15 MPa</v>
          </cell>
          <cell r="E78" t="str">
            <v>m3</v>
          </cell>
          <cell r="F78">
            <v>142.71</v>
          </cell>
        </row>
        <row r="79">
          <cell r="A79" t="str">
            <v>1 A 01 580 01</v>
          </cell>
          <cell r="B79" t="str">
            <v>Fornecimento, preparo e colocação formas aço CA 60</v>
          </cell>
          <cell r="E79" t="str">
            <v>kg</v>
          </cell>
          <cell r="F79">
            <v>3.8</v>
          </cell>
        </row>
        <row r="80">
          <cell r="A80" t="str">
            <v>1 A 01 580 02</v>
          </cell>
          <cell r="B80" t="str">
            <v>Fornecimento, preparo e colocação formas aço CA 50</v>
          </cell>
          <cell r="E80" t="str">
            <v>kg</v>
          </cell>
          <cell r="F80">
            <v>3.62</v>
          </cell>
        </row>
        <row r="81">
          <cell r="A81" t="str">
            <v>1 A 01 580 03</v>
          </cell>
          <cell r="B81" t="str">
            <v>Fornecimento, preparo e colocação formas aço CA 25</v>
          </cell>
          <cell r="E81" t="str">
            <v>kg</v>
          </cell>
          <cell r="F81">
            <v>3.65</v>
          </cell>
        </row>
        <row r="82">
          <cell r="A82" t="str">
            <v>1 A 01 603 01</v>
          </cell>
          <cell r="B82" t="str">
            <v>Argamassa cimento-areia 1:3</v>
          </cell>
          <cell r="E82" t="str">
            <v>m3</v>
          </cell>
          <cell r="F82">
            <v>217.24</v>
          </cell>
        </row>
        <row r="83">
          <cell r="A83" t="str">
            <v>1 A 01 604 01</v>
          </cell>
          <cell r="B83" t="str">
            <v>Argamassa cimento-areia 1:4</v>
          </cell>
          <cell r="E83" t="str">
            <v>m3</v>
          </cell>
          <cell r="F83">
            <v>178.49</v>
          </cell>
        </row>
        <row r="84">
          <cell r="A84" t="str">
            <v>1 A 01 606 01</v>
          </cell>
          <cell r="B84" t="str">
            <v>Argamassa cimento-areia 1:6</v>
          </cell>
          <cell r="E84" t="str">
            <v>m3</v>
          </cell>
          <cell r="F84">
            <v>149.31</v>
          </cell>
        </row>
        <row r="85">
          <cell r="A85" t="str">
            <v>1 A 01 620 01</v>
          </cell>
          <cell r="B85" t="str">
            <v>Argamassa cimento-solo 1:10</v>
          </cell>
          <cell r="E85" t="str">
            <v>m3</v>
          </cell>
          <cell r="F85">
            <v>92.93</v>
          </cell>
        </row>
        <row r="86">
          <cell r="A86" t="str">
            <v>1 A 01 653 00</v>
          </cell>
          <cell r="B86" t="str">
            <v>Usinagem para sub-base de concreto rolado</v>
          </cell>
          <cell r="E86" t="str">
            <v>m3</v>
          </cell>
          <cell r="F86">
            <v>78.349999999999994</v>
          </cell>
        </row>
        <row r="87">
          <cell r="A87" t="str">
            <v>1 A 01 654 00</v>
          </cell>
          <cell r="B87" t="str">
            <v>Usinagem p/ sub-base de concr. de cimento portland</v>
          </cell>
          <cell r="E87" t="str">
            <v>m3</v>
          </cell>
          <cell r="F87">
            <v>80.790000000000006</v>
          </cell>
        </row>
        <row r="88">
          <cell r="A88" t="str">
            <v>1 A 01 656 00</v>
          </cell>
          <cell r="B88" t="str">
            <v>Usinagem p/ conc. de cim. portland c/ forma desliz</v>
          </cell>
          <cell r="E88" t="str">
            <v>m3</v>
          </cell>
          <cell r="F88">
            <v>198.02</v>
          </cell>
        </row>
        <row r="89">
          <cell r="A89" t="str">
            <v>1 A 01 657 00</v>
          </cell>
          <cell r="B89" t="str">
            <v>Usinagem p/ conc.cim. portland c/ equip. peq. por.</v>
          </cell>
          <cell r="E89" t="str">
            <v>m3</v>
          </cell>
          <cell r="F89">
            <v>204.65</v>
          </cell>
        </row>
        <row r="90">
          <cell r="A90" t="str">
            <v>1 A 01 700 00</v>
          </cell>
          <cell r="B90" t="str">
            <v>Fabricação de peças pré mold. de conc. p/ pavim.</v>
          </cell>
          <cell r="E90" t="str">
            <v>m3</v>
          </cell>
          <cell r="F90">
            <v>287.92</v>
          </cell>
        </row>
        <row r="91">
          <cell r="A91" t="str">
            <v>1 A 01 720 00</v>
          </cell>
          <cell r="B91" t="str">
            <v>Concreto fck=18MPa p/ pré-moldados (guarda-corpo)</v>
          </cell>
          <cell r="E91" t="str">
            <v>m3</v>
          </cell>
          <cell r="F91">
            <v>193.95</v>
          </cell>
        </row>
        <row r="92">
          <cell r="A92" t="str">
            <v>1 A 01 720 01</v>
          </cell>
          <cell r="B92" t="str">
            <v>Guarda-corpo tipo GM, moldado no local</v>
          </cell>
          <cell r="E92" t="str">
            <v>m</v>
          </cell>
          <cell r="F92">
            <v>135.57</v>
          </cell>
        </row>
        <row r="93">
          <cell r="A93" t="str">
            <v>1 A 01 720 02</v>
          </cell>
          <cell r="B93" t="str">
            <v>Fabricação de Guarda-corpo</v>
          </cell>
          <cell r="E93" t="str">
            <v>m</v>
          </cell>
          <cell r="F93">
            <v>24.2</v>
          </cell>
        </row>
        <row r="94">
          <cell r="A94" t="str">
            <v>1 A 01 725 01</v>
          </cell>
          <cell r="B94" t="str">
            <v>Fabricação de balizador de concreto</v>
          </cell>
          <cell r="E94" t="str">
            <v>un</v>
          </cell>
          <cell r="F94">
            <v>7.61</v>
          </cell>
        </row>
        <row r="95">
          <cell r="A95" t="str">
            <v>1 A 01 730 00</v>
          </cell>
          <cell r="B95" t="str">
            <v>Concreto fck=18MPa p/ pré moldados (mourões)</v>
          </cell>
          <cell r="E95" t="str">
            <v>m3</v>
          </cell>
          <cell r="F95">
            <v>222.81</v>
          </cell>
        </row>
        <row r="96">
          <cell r="A96" t="str">
            <v>1 A 01 730 01</v>
          </cell>
          <cell r="B96" t="str">
            <v>Fabr. mourão de concr. esticador seção quad. 15cm</v>
          </cell>
          <cell r="E96" t="str">
            <v>un</v>
          </cell>
          <cell r="F96">
            <v>23.5</v>
          </cell>
        </row>
        <row r="97">
          <cell r="A97" t="str">
            <v>1 A 01 730 02</v>
          </cell>
          <cell r="B97" t="str">
            <v>Fabr. mourão de concr esticador seção triang. 15cm</v>
          </cell>
          <cell r="E97" t="str">
            <v>un</v>
          </cell>
          <cell r="F97">
            <v>14.8</v>
          </cell>
        </row>
        <row r="98">
          <cell r="A98" t="str">
            <v>1 A 01 735 01</v>
          </cell>
          <cell r="B98" t="str">
            <v>Fabr. mourão de concreto suporte seção quad. 11cm</v>
          </cell>
          <cell r="E98" t="str">
            <v>un</v>
          </cell>
          <cell r="F98">
            <v>16.170000000000002</v>
          </cell>
        </row>
        <row r="99">
          <cell r="A99" t="str">
            <v>1 A 01 735 02</v>
          </cell>
          <cell r="B99" t="str">
            <v>Fabr. mourão de concr. suporte seção triang. 11cm</v>
          </cell>
          <cell r="E99" t="str">
            <v>un</v>
          </cell>
          <cell r="F99">
            <v>10.56</v>
          </cell>
        </row>
        <row r="100">
          <cell r="A100" t="str">
            <v>1 A 01 739 01</v>
          </cell>
          <cell r="B100" t="str">
            <v>Confecção de tubos de concreto D=0,20m</v>
          </cell>
          <cell r="E100" t="str">
            <v>m</v>
          </cell>
          <cell r="F100">
            <v>9.2100000000000009</v>
          </cell>
        </row>
        <row r="101">
          <cell r="A101" t="str">
            <v>1 A 01 740 01</v>
          </cell>
          <cell r="B101" t="str">
            <v>Confecção de tubos de concreto perfurado D=0,20m</v>
          </cell>
          <cell r="E101" t="str">
            <v>m</v>
          </cell>
          <cell r="F101">
            <v>9.43</v>
          </cell>
        </row>
        <row r="102">
          <cell r="A102" t="str">
            <v>1 A 01 741 01</v>
          </cell>
          <cell r="B102" t="str">
            <v>Confecção de tubos de concreto poroso D=0,20m</v>
          </cell>
          <cell r="E102" t="str">
            <v>m</v>
          </cell>
          <cell r="F102">
            <v>9.31</v>
          </cell>
        </row>
        <row r="103">
          <cell r="A103" t="str">
            <v>1 A 01 745 01</v>
          </cell>
          <cell r="B103" t="str">
            <v>Confecção de tubos de concreto D=0,30m</v>
          </cell>
          <cell r="E103" t="str">
            <v>m</v>
          </cell>
          <cell r="F103">
            <v>15.16</v>
          </cell>
        </row>
        <row r="104">
          <cell r="A104" t="str">
            <v>1 A 01 746 01</v>
          </cell>
          <cell r="B104" t="str">
            <v>Confecção de tubos de concreto perfurado D=0,30m</v>
          </cell>
          <cell r="E104" t="str">
            <v>m</v>
          </cell>
          <cell r="F104">
            <v>15.38</v>
          </cell>
        </row>
        <row r="105">
          <cell r="A105" t="str">
            <v>1 A 01 747 01</v>
          </cell>
          <cell r="B105" t="str">
            <v>Confecção de tubos de concreto poroso D=0,30m</v>
          </cell>
          <cell r="E105" t="str">
            <v>m</v>
          </cell>
          <cell r="F105">
            <v>15.36</v>
          </cell>
        </row>
        <row r="106">
          <cell r="A106" t="str">
            <v>1 A 01 751 01</v>
          </cell>
          <cell r="B106" t="str">
            <v>Confecção de tubos de concreto D=0,40m</v>
          </cell>
          <cell r="E106" t="str">
            <v>m</v>
          </cell>
          <cell r="F106">
            <v>22.53</v>
          </cell>
        </row>
        <row r="107">
          <cell r="A107" t="str">
            <v>1 A 01 752 01</v>
          </cell>
          <cell r="B107" t="str">
            <v>Confecção de tubos de concreto perfurado D=0,40m</v>
          </cell>
          <cell r="E107" t="str">
            <v>m</v>
          </cell>
          <cell r="F107">
            <v>22.75</v>
          </cell>
        </row>
        <row r="108">
          <cell r="A108" t="str">
            <v>1 A 01 753 01</v>
          </cell>
          <cell r="B108" t="str">
            <v>Confecção de tubos de concreto poroso D=0,40m</v>
          </cell>
          <cell r="E108" t="str">
            <v>m</v>
          </cell>
          <cell r="F108">
            <v>22.84</v>
          </cell>
        </row>
        <row r="109">
          <cell r="A109" t="str">
            <v>1 A 01 755 01</v>
          </cell>
          <cell r="B109" t="str">
            <v>Confecção de tubos de concreto armado D=0,60m CA-4</v>
          </cell>
          <cell r="E109" t="str">
            <v>m</v>
          </cell>
          <cell r="F109">
            <v>90.58</v>
          </cell>
        </row>
        <row r="110">
          <cell r="A110" t="str">
            <v>1 A 01 760 01</v>
          </cell>
          <cell r="B110" t="str">
            <v>Confecção de tubos de concreto armado D=0,80m CA-4</v>
          </cell>
          <cell r="E110" t="str">
            <v>m</v>
          </cell>
          <cell r="F110">
            <v>138.6</v>
          </cell>
        </row>
        <row r="111">
          <cell r="A111" t="str">
            <v>1 A 01 765 01</v>
          </cell>
          <cell r="B111" t="str">
            <v>Confecção de tubos de concreto armado D=1,00m CA-4</v>
          </cell>
          <cell r="E111" t="str">
            <v>m</v>
          </cell>
          <cell r="F111">
            <v>209.05</v>
          </cell>
        </row>
        <row r="112">
          <cell r="A112" t="str">
            <v>1 A 01 770 01</v>
          </cell>
          <cell r="B112" t="str">
            <v>Confecção de tubos de concreto armado D=1,20m CA-4</v>
          </cell>
          <cell r="E112" t="str">
            <v>m</v>
          </cell>
          <cell r="F112">
            <v>290.89</v>
          </cell>
        </row>
        <row r="113">
          <cell r="A113" t="str">
            <v>1 A 01 775 01</v>
          </cell>
          <cell r="B113" t="str">
            <v>Confecção de tubos de concreto armado D=1,50m CA-4</v>
          </cell>
          <cell r="E113" t="str">
            <v>m</v>
          </cell>
          <cell r="F113">
            <v>452.94</v>
          </cell>
        </row>
        <row r="114">
          <cell r="A114" t="str">
            <v>1 A 01 780 01</v>
          </cell>
          <cell r="B114" t="str">
            <v>Obtenção de grama para replantio</v>
          </cell>
          <cell r="E114" t="str">
            <v>m2</v>
          </cell>
          <cell r="F114">
            <v>0.67</v>
          </cell>
        </row>
        <row r="115">
          <cell r="A115" t="str">
            <v>1 A 01 790 01</v>
          </cell>
          <cell r="B115" t="str">
            <v>Guia de madeira - 2,5 x 7,0 cm</v>
          </cell>
          <cell r="E115" t="str">
            <v>m</v>
          </cell>
          <cell r="F115">
            <v>0.94</v>
          </cell>
        </row>
        <row r="116">
          <cell r="A116" t="str">
            <v>1 A 01 790 02</v>
          </cell>
          <cell r="B116" t="str">
            <v>Guia de madeira - 2,5 x 10,0 cm</v>
          </cell>
          <cell r="E116" t="str">
            <v>m</v>
          </cell>
          <cell r="F116">
            <v>1.19</v>
          </cell>
        </row>
        <row r="117">
          <cell r="A117" t="str">
            <v>1 A 01 800 01</v>
          </cell>
          <cell r="B117" t="str">
            <v>Chapa de aço 16 rec. para placa de sinalização</v>
          </cell>
          <cell r="E117" t="str">
            <v>m2</v>
          </cell>
          <cell r="F117">
            <v>14.12</v>
          </cell>
        </row>
        <row r="118">
          <cell r="A118" t="str">
            <v>1 A 01 810 01</v>
          </cell>
          <cell r="B118" t="str">
            <v>Calha metálica semi-circular D=0,40 m</v>
          </cell>
          <cell r="E118" t="str">
            <v>m</v>
          </cell>
          <cell r="F118">
            <v>94.26</v>
          </cell>
        </row>
        <row r="119">
          <cell r="A119" t="str">
            <v>1 A 01 850 01</v>
          </cell>
          <cell r="B119" t="str">
            <v>Confecção de placa de sinalização semi-refletiva</v>
          </cell>
          <cell r="E119" t="str">
            <v>m2</v>
          </cell>
          <cell r="F119">
            <v>111.28</v>
          </cell>
        </row>
        <row r="120">
          <cell r="A120" t="str">
            <v>1 A 01 860 01</v>
          </cell>
          <cell r="B120" t="str">
            <v>Confecção de placa de sinalização tot. refletiva</v>
          </cell>
          <cell r="E120" t="str">
            <v>m2</v>
          </cell>
          <cell r="F120">
            <v>156.53</v>
          </cell>
        </row>
        <row r="121">
          <cell r="A121" t="str">
            <v>1 A 01 870 01</v>
          </cell>
          <cell r="B121" t="str">
            <v>Confecção de suporte e travessa p/ placa de sinal.</v>
          </cell>
          <cell r="E121" t="str">
            <v>un</v>
          </cell>
          <cell r="F121">
            <v>18.64</v>
          </cell>
        </row>
        <row r="122">
          <cell r="A122" t="str">
            <v>1 A 01 890 01</v>
          </cell>
          <cell r="B122" t="str">
            <v>Escavação manual em material de 1a categoria</v>
          </cell>
          <cell r="E122" t="str">
            <v>m3</v>
          </cell>
          <cell r="F122">
            <v>14.07</v>
          </cell>
        </row>
        <row r="123">
          <cell r="A123" t="str">
            <v>1 A 01 891 01</v>
          </cell>
          <cell r="B123" t="str">
            <v>Escavação manual de vala em material de 1a cat.</v>
          </cell>
          <cell r="E123" t="str">
            <v>m3</v>
          </cell>
          <cell r="F123">
            <v>16.27</v>
          </cell>
        </row>
        <row r="124">
          <cell r="A124" t="str">
            <v>1 A 01 892 01</v>
          </cell>
          <cell r="B124" t="str">
            <v>Escavação mecânica de vala em material de 1a cat.</v>
          </cell>
          <cell r="E124" t="str">
            <v>m3</v>
          </cell>
          <cell r="F124">
            <v>2.74</v>
          </cell>
        </row>
        <row r="125">
          <cell r="A125" t="str">
            <v>1 A 01 893 01</v>
          </cell>
          <cell r="B125" t="str">
            <v>Compactação manual</v>
          </cell>
          <cell r="E125" t="str">
            <v>m3</v>
          </cell>
          <cell r="F125">
            <v>7.11</v>
          </cell>
        </row>
        <row r="126">
          <cell r="A126" t="str">
            <v>1 A 01 894 01</v>
          </cell>
          <cell r="B126" t="str">
            <v>Lastro de brita</v>
          </cell>
          <cell r="E126" t="str">
            <v>m3</v>
          </cell>
          <cell r="F126">
            <v>24.14</v>
          </cell>
        </row>
        <row r="127">
          <cell r="A127" t="str">
            <v>1 A 99 001 00</v>
          </cell>
          <cell r="B127" t="str">
            <v>Mistura areia-asfalto usinada a frio</v>
          </cell>
          <cell r="E127" t="str">
            <v>m3</v>
          </cell>
          <cell r="F127">
            <v>0</v>
          </cell>
        </row>
        <row r="128">
          <cell r="A128" t="str">
            <v>1 A 99 002 00</v>
          </cell>
          <cell r="B128" t="str">
            <v>Mistura areia-asfalto usinada a quente</v>
          </cell>
          <cell r="E128" t="str">
            <v>m3</v>
          </cell>
          <cell r="F128">
            <v>0</v>
          </cell>
        </row>
        <row r="129">
          <cell r="A129" t="str">
            <v>1 A 99 003 00</v>
          </cell>
          <cell r="B129" t="str">
            <v>Mistura betuminosa usinada a frio</v>
          </cell>
          <cell r="E129" t="str">
            <v>m3</v>
          </cell>
          <cell r="F129">
            <v>0</v>
          </cell>
        </row>
        <row r="130">
          <cell r="A130" t="str">
            <v>1 A 99 004 00</v>
          </cell>
          <cell r="B130" t="str">
            <v>Mistura betuminosa usinada a quente</v>
          </cell>
          <cell r="E130" t="str">
            <v>m3</v>
          </cell>
          <cell r="F130">
            <v>0</v>
          </cell>
        </row>
        <row r="131">
          <cell r="A131" t="str">
            <v>1 A 99 005 00</v>
          </cell>
          <cell r="B131" t="str">
            <v>Mistura betuminosa</v>
          </cell>
          <cell r="E131" t="str">
            <v>m3</v>
          </cell>
          <cell r="F131">
            <v>0</v>
          </cell>
        </row>
        <row r="132">
          <cell r="A132" t="str">
            <v>1 B 00 301 00</v>
          </cell>
          <cell r="B132" t="str">
            <v>Alvenaria de pedra argamassada</v>
          </cell>
          <cell r="E132" t="str">
            <v>m3</v>
          </cell>
          <cell r="F132">
            <v>105.07</v>
          </cell>
        </row>
        <row r="133">
          <cell r="A133" t="str">
            <v>1 B 00 902 01</v>
          </cell>
          <cell r="B133" t="str">
            <v>Alvenaria de tijolos</v>
          </cell>
          <cell r="E133" t="str">
            <v>m2</v>
          </cell>
          <cell r="F133">
            <v>25</v>
          </cell>
        </row>
        <row r="134">
          <cell r="A134" t="str">
            <v>1 B 00 903 01</v>
          </cell>
          <cell r="B134" t="str">
            <v>Dentes para bueiros duplos D=1,00 m</v>
          </cell>
          <cell r="E134" t="str">
            <v>und</v>
          </cell>
          <cell r="F134">
            <v>79.489999999999995</v>
          </cell>
        </row>
        <row r="135">
          <cell r="A135" t="str">
            <v>1 B 00 904 01</v>
          </cell>
          <cell r="B135" t="str">
            <v>Dentes para bueiros duplos D=1,20 m</v>
          </cell>
          <cell r="E135" t="str">
            <v>und</v>
          </cell>
          <cell r="F135">
            <v>89.9</v>
          </cell>
        </row>
        <row r="136">
          <cell r="A136" t="str">
            <v>1 B 00 905 01</v>
          </cell>
          <cell r="B136" t="str">
            <v>Dentes para bueiros duplos D=1,50 m</v>
          </cell>
          <cell r="E136" t="str">
            <v>und</v>
          </cell>
          <cell r="F136">
            <v>111.04</v>
          </cell>
        </row>
        <row r="137">
          <cell r="A137" t="str">
            <v>1 B 00 906 01</v>
          </cell>
          <cell r="B137" t="str">
            <v>Dentes para bueiros simples D=0,60 m</v>
          </cell>
          <cell r="E137" t="str">
            <v>und</v>
          </cell>
          <cell r="F137">
            <v>26.82</v>
          </cell>
        </row>
        <row r="138">
          <cell r="A138" t="str">
            <v>1 B 00 907 01</v>
          </cell>
          <cell r="B138" t="str">
            <v>Dentes para bueiros simples D=0,80 m</v>
          </cell>
          <cell r="E138" t="str">
            <v>und</v>
          </cell>
          <cell r="F138">
            <v>33.369999999999997</v>
          </cell>
        </row>
        <row r="139">
          <cell r="A139" t="str">
            <v>1 B 00 908 01</v>
          </cell>
          <cell r="B139" t="str">
            <v>Dentes para bueiros simples D=1,00 m</v>
          </cell>
          <cell r="E139" t="str">
            <v>und</v>
          </cell>
          <cell r="F139">
            <v>39.67</v>
          </cell>
        </row>
        <row r="140">
          <cell r="A140" t="str">
            <v>1 B 00 909 01</v>
          </cell>
          <cell r="B140" t="str">
            <v>Dentes para bueiros simples D=1,20 m</v>
          </cell>
          <cell r="E140" t="str">
            <v>und</v>
          </cell>
          <cell r="F140">
            <v>45.01</v>
          </cell>
        </row>
        <row r="141">
          <cell r="A141" t="str">
            <v>1 B 00 910 01</v>
          </cell>
          <cell r="B141" t="str">
            <v>Dentes para bueiros simples D=1,50 m</v>
          </cell>
          <cell r="E141" t="str">
            <v>und</v>
          </cell>
          <cell r="F141">
            <v>57.18</v>
          </cell>
        </row>
        <row r="142">
          <cell r="A142" t="str">
            <v>1 B 00 911 01</v>
          </cell>
          <cell r="B142" t="str">
            <v>Dentes para bueiros triplos D=1,00 m</v>
          </cell>
          <cell r="E142" t="str">
            <v>und</v>
          </cell>
          <cell r="F142">
            <v>116.43</v>
          </cell>
        </row>
        <row r="143">
          <cell r="A143" t="str">
            <v>1 B 00 912 01</v>
          </cell>
          <cell r="B143" t="str">
            <v>Dentes para bueiros triplos D=1,20 m</v>
          </cell>
          <cell r="E143" t="str">
            <v>und</v>
          </cell>
          <cell r="F143">
            <v>134.91999999999999</v>
          </cell>
        </row>
        <row r="144">
          <cell r="A144" t="str">
            <v>1 B 00 913 01</v>
          </cell>
          <cell r="B144" t="str">
            <v>Dentes para bueiros triplos D=1,50 m</v>
          </cell>
          <cell r="E144" t="str">
            <v>und</v>
          </cell>
          <cell r="F144">
            <v>164.46</v>
          </cell>
        </row>
        <row r="145">
          <cell r="A145" t="str">
            <v>1 B 00 999 06</v>
          </cell>
          <cell r="B145" t="str">
            <v>Solo local / selo de argila apiloado</v>
          </cell>
          <cell r="E145" t="str">
            <v>m3</v>
          </cell>
          <cell r="F145">
            <v>7.62</v>
          </cell>
        </row>
        <row r="146">
          <cell r="A146" t="str">
            <v>1 B 02 702 00</v>
          </cell>
          <cell r="B146" t="str">
            <v>Limp. e enchim. junta pav. concr. (const e rest)</v>
          </cell>
          <cell r="E146" t="str">
            <v>m</v>
          </cell>
          <cell r="F146">
            <v>1.99</v>
          </cell>
        </row>
        <row r="147">
          <cell r="B147" t="str">
            <v>Construção</v>
          </cell>
        </row>
        <row r="148">
          <cell r="A148" t="str">
            <v>2 S 01 000 00</v>
          </cell>
          <cell r="B148" t="str">
            <v>Desm. dest. limpeza áreas c/arv. diam. até 0,15 m</v>
          </cell>
          <cell r="E148" t="str">
            <v>m2</v>
          </cell>
          <cell r="F148">
            <v>0.21</v>
          </cell>
        </row>
        <row r="149">
          <cell r="A149" t="str">
            <v>2 S 01 010 00</v>
          </cell>
          <cell r="B149" t="str">
            <v>Destocamento de árvores D=0,15 a 0,30 m</v>
          </cell>
          <cell r="E149" t="str">
            <v>und</v>
          </cell>
          <cell r="F149">
            <v>21.1</v>
          </cell>
        </row>
        <row r="150">
          <cell r="A150" t="str">
            <v>2 S 01 012 00</v>
          </cell>
          <cell r="B150" t="str">
            <v>Destocamento de árvores c/diâm. &gt; 0,30 m</v>
          </cell>
          <cell r="E150" t="str">
            <v>und</v>
          </cell>
          <cell r="F150">
            <v>52.76</v>
          </cell>
        </row>
        <row r="151">
          <cell r="A151" t="str">
            <v>2 S 01 100 01</v>
          </cell>
          <cell r="B151" t="str">
            <v>Esc. carga transp. mat 1ª cat DMT 50 m</v>
          </cell>
          <cell r="E151" t="str">
            <v>m3</v>
          </cell>
          <cell r="F151">
            <v>1.1200000000000001</v>
          </cell>
        </row>
        <row r="152">
          <cell r="A152" t="str">
            <v>2 S 01 100 02</v>
          </cell>
          <cell r="B152" t="str">
            <v>Esc. carga transp. mat 1ª cat DMT 50 a 200m c/m</v>
          </cell>
          <cell r="E152" t="str">
            <v>m3</v>
          </cell>
          <cell r="F152">
            <v>3.48</v>
          </cell>
        </row>
        <row r="153">
          <cell r="A153" t="str">
            <v>2 S 01 100 03</v>
          </cell>
          <cell r="B153" t="str">
            <v>Esc. carga transp. mat 1ª cat DMT 200 a 400m c/m</v>
          </cell>
          <cell r="E153" t="str">
            <v>m3</v>
          </cell>
          <cell r="F153">
            <v>4.2300000000000004</v>
          </cell>
        </row>
        <row r="154">
          <cell r="A154" t="str">
            <v>2 S 01 100 04</v>
          </cell>
          <cell r="B154" t="str">
            <v>Esc. carga transp. mat 1ª cat DMT 400 a 600m c/m</v>
          </cell>
          <cell r="E154" t="str">
            <v>m3</v>
          </cell>
          <cell r="F154">
            <v>5.0199999999999996</v>
          </cell>
        </row>
        <row r="155">
          <cell r="A155" t="str">
            <v>2 S 01 100 05</v>
          </cell>
          <cell r="B155" t="str">
            <v>Esc. carga transp. mat 1ª cat DMT 600 a 800m c/m</v>
          </cell>
          <cell r="E155" t="str">
            <v>m3</v>
          </cell>
          <cell r="F155">
            <v>5.72</v>
          </cell>
        </row>
        <row r="156">
          <cell r="A156" t="str">
            <v>2 S 01 100 06</v>
          </cell>
          <cell r="B156" t="str">
            <v>Esc. carga transp. mat 1ª cat DMT 800 a 1000m c/m</v>
          </cell>
          <cell r="E156" t="str">
            <v>m3</v>
          </cell>
          <cell r="F156">
            <v>6.59</v>
          </cell>
        </row>
        <row r="157">
          <cell r="A157" t="str">
            <v>2 S 01 100 07</v>
          </cell>
          <cell r="B157" t="str">
            <v>Esc. carga transp. mat 1ª cat DMT 1000 a 1200m c/m</v>
          </cell>
          <cell r="E157" t="str">
            <v>m3</v>
          </cell>
          <cell r="F157">
            <v>7.51</v>
          </cell>
        </row>
        <row r="158">
          <cell r="A158" t="str">
            <v>2 S 01 100 08</v>
          </cell>
          <cell r="B158" t="str">
            <v>Esc. carga transp. mat 1ª cat DMT 1200 a 1400m c/m</v>
          </cell>
          <cell r="E158" t="str">
            <v>m3</v>
          </cell>
          <cell r="F158">
            <v>8.36</v>
          </cell>
        </row>
        <row r="159">
          <cell r="A159" t="str">
            <v>2 S 01 100 09</v>
          </cell>
          <cell r="B159" t="str">
            <v>Esc. carga tr. mat 1ª c. DMT 50 a 200m c/carreg</v>
          </cell>
          <cell r="E159" t="str">
            <v>m3</v>
          </cell>
          <cell r="F159">
            <v>3.63</v>
          </cell>
        </row>
        <row r="160">
          <cell r="A160" t="str">
            <v>2 S 01 100 10</v>
          </cell>
          <cell r="B160" t="str">
            <v>Esc. carga tr. mat 1ª c. DMT 200 a 400m c/carreg</v>
          </cell>
          <cell r="E160" t="str">
            <v>m3</v>
          </cell>
          <cell r="F160">
            <v>3.91</v>
          </cell>
        </row>
        <row r="161">
          <cell r="A161" t="str">
            <v>2 S 01 100 11</v>
          </cell>
          <cell r="B161" t="str">
            <v>Esc. carga tr. mat 1ª c. DMT 400 a 600m c/carreg</v>
          </cell>
          <cell r="E161" t="str">
            <v>m3</v>
          </cell>
          <cell r="F161">
            <v>4.1100000000000003</v>
          </cell>
        </row>
        <row r="162">
          <cell r="A162" t="str">
            <v>2 S 01 100 12</v>
          </cell>
          <cell r="B162" t="str">
            <v>Esc. carga tr. mat 1ª c. DMT 600 a 800m c/carreg</v>
          </cell>
          <cell r="E162" t="str">
            <v>m3</v>
          </cell>
          <cell r="F162">
            <v>4.47</v>
          </cell>
        </row>
        <row r="163">
          <cell r="A163" t="str">
            <v>2 S 01 100 13</v>
          </cell>
          <cell r="B163" t="str">
            <v>Esc. carga tr. mat 1ª c. DMT 800 a 1000m c/carreg</v>
          </cell>
          <cell r="E163" t="str">
            <v>m3</v>
          </cell>
          <cell r="F163">
            <v>4.68</v>
          </cell>
        </row>
        <row r="164">
          <cell r="A164" t="str">
            <v>2 S 01 100 14</v>
          </cell>
          <cell r="B164" t="str">
            <v>Esc. carga tr. mat 1ª c. DMT 1000 a 1200m c/carreg</v>
          </cell>
          <cell r="E164" t="str">
            <v>m3</v>
          </cell>
          <cell r="F164">
            <v>4.97</v>
          </cell>
        </row>
        <row r="165">
          <cell r="A165" t="str">
            <v>2 S 01 100 15</v>
          </cell>
          <cell r="B165" t="str">
            <v>Esc. carga tr. mat 1ª c. DMT 1200 a 1400m c/carreg</v>
          </cell>
          <cell r="E165" t="str">
            <v>m3</v>
          </cell>
          <cell r="F165">
            <v>5.14</v>
          </cell>
        </row>
        <row r="166">
          <cell r="A166" t="str">
            <v>2 S 01 100 16</v>
          </cell>
          <cell r="B166" t="str">
            <v>Esc. carga tr. mat 1ª c. DMT 1400 a 1600m c/carreg</v>
          </cell>
          <cell r="E166" t="str">
            <v>m3</v>
          </cell>
          <cell r="F166">
            <v>5.31</v>
          </cell>
        </row>
        <row r="167">
          <cell r="A167" t="str">
            <v>2 S 01 100 17</v>
          </cell>
          <cell r="B167" t="str">
            <v>Esc. carga tr. mat 1ª c. DMT 1600 a 1800m c/carreg</v>
          </cell>
          <cell r="E167" t="str">
            <v>m3</v>
          </cell>
          <cell r="F167">
            <v>5.44</v>
          </cell>
        </row>
        <row r="168">
          <cell r="A168" t="str">
            <v>2 S 01 100 18</v>
          </cell>
          <cell r="B168" t="str">
            <v>Esc. carga tr. mat 1ª c. DMT 1800 a 2000m c/carreg</v>
          </cell>
          <cell r="E168" t="str">
            <v>m3</v>
          </cell>
          <cell r="F168">
            <v>5.72</v>
          </cell>
        </row>
        <row r="169">
          <cell r="A169" t="str">
            <v>2 S 01 100 19</v>
          </cell>
          <cell r="B169" t="str">
            <v>Esc. carga tr. mat 1ª c. DMT 2000 a 3000m c/carreg</v>
          </cell>
          <cell r="E169" t="str">
            <v>m3</v>
          </cell>
          <cell r="F169">
            <v>6.42</v>
          </cell>
        </row>
        <row r="170">
          <cell r="A170" t="str">
            <v>2 S 01 100 20</v>
          </cell>
          <cell r="B170" t="str">
            <v>Esc. carga tr. mat 1ª c. DMT 3000 a 5000m c/carreg</v>
          </cell>
          <cell r="E170" t="str">
            <v>m3</v>
          </cell>
          <cell r="F170">
            <v>8.36</v>
          </cell>
        </row>
        <row r="171">
          <cell r="A171" t="str">
            <v>2 S 01 100 21</v>
          </cell>
          <cell r="B171" t="str">
            <v>Escavação carga transp. manual mat.1a cat. DT=20m</v>
          </cell>
          <cell r="E171" t="str">
            <v>m3</v>
          </cell>
          <cell r="F171">
            <v>15.59</v>
          </cell>
        </row>
        <row r="172">
          <cell r="A172" t="str">
            <v>2 S 01 100 22</v>
          </cell>
          <cell r="B172" t="str">
            <v>Esc. carga transp. mat 1ª cat DMT 50 a 200m c/e</v>
          </cell>
          <cell r="E172" t="str">
            <v>m3</v>
          </cell>
          <cell r="F172">
            <v>3.51</v>
          </cell>
        </row>
        <row r="173">
          <cell r="A173" t="str">
            <v>2 S 01 100 23</v>
          </cell>
          <cell r="B173" t="str">
            <v>Esc. carga transp. mat 1ª cat DMT 200 a 400m c/e</v>
          </cell>
          <cell r="E173" t="str">
            <v>m3</v>
          </cell>
          <cell r="F173">
            <v>3.86</v>
          </cell>
        </row>
        <row r="174">
          <cell r="A174" t="str">
            <v>2 S 01 100 24</v>
          </cell>
          <cell r="B174" t="str">
            <v>Esc. carga transp. mat 1ª cat DMT 400 a 600m c/e</v>
          </cell>
          <cell r="E174" t="str">
            <v>m3</v>
          </cell>
          <cell r="F174">
            <v>4.0599999999999996</v>
          </cell>
        </row>
        <row r="175">
          <cell r="A175" t="str">
            <v>2 S 01 100 25</v>
          </cell>
          <cell r="B175" t="str">
            <v>Esc. carga transp. mat 1ª cat DMT 600 a 800m c/e</v>
          </cell>
          <cell r="E175" t="str">
            <v>m3</v>
          </cell>
          <cell r="F175">
            <v>4.3600000000000003</v>
          </cell>
        </row>
        <row r="176">
          <cell r="A176" t="str">
            <v>2 S 01 100 26</v>
          </cell>
          <cell r="B176" t="str">
            <v>Esc. carga transp. mat 1ª cat DMT 800 a 1000m c/e</v>
          </cell>
          <cell r="E176" t="str">
            <v>m3</v>
          </cell>
          <cell r="F176">
            <v>4.6500000000000004</v>
          </cell>
        </row>
        <row r="177">
          <cell r="A177" t="str">
            <v>2 S 01 100 27</v>
          </cell>
          <cell r="B177" t="str">
            <v>Esc. carga transp. mat 1ª cat DMT 1000 a 1200m c/e</v>
          </cell>
          <cell r="E177" t="str">
            <v>m3</v>
          </cell>
          <cell r="F177">
            <v>4.88</v>
          </cell>
        </row>
        <row r="178">
          <cell r="A178" t="str">
            <v>2 S 01 100 28</v>
          </cell>
          <cell r="B178" t="str">
            <v>Esc. carga transp. mat 1ª cat DMT 1200 a 1400m c/e</v>
          </cell>
          <cell r="E178" t="str">
            <v>m3</v>
          </cell>
          <cell r="F178">
            <v>5.05</v>
          </cell>
        </row>
        <row r="179">
          <cell r="A179" t="str">
            <v>2 S 01 100 29</v>
          </cell>
          <cell r="B179" t="str">
            <v>Esc. carga transp. mat 1ª cat DMT 1400 a 1600m c/e</v>
          </cell>
          <cell r="E179" t="str">
            <v>m3</v>
          </cell>
          <cell r="F179">
            <v>5.33</v>
          </cell>
        </row>
        <row r="180">
          <cell r="A180" t="str">
            <v>2 S 01 100 30</v>
          </cell>
          <cell r="B180" t="str">
            <v>Esc. carga transp. mat 1ª cat DMT 1600 a 1800m c/e</v>
          </cell>
          <cell r="E180" t="str">
            <v>m3</v>
          </cell>
          <cell r="F180">
            <v>5.41</v>
          </cell>
        </row>
        <row r="181">
          <cell r="A181" t="str">
            <v>2 S 01 100 31</v>
          </cell>
          <cell r="B181" t="str">
            <v>Esc. carga transp. mat 1ª cat DMT 1800 a 2000m c/e</v>
          </cell>
          <cell r="E181" t="str">
            <v>m3</v>
          </cell>
          <cell r="F181">
            <v>5.63</v>
          </cell>
        </row>
        <row r="182">
          <cell r="A182" t="str">
            <v>2 S 01 100 32</v>
          </cell>
          <cell r="B182" t="str">
            <v>Esc. carga transp. mat 1ª cat DMT 2000 a 3000m c/e</v>
          </cell>
          <cell r="E182" t="str">
            <v>m3</v>
          </cell>
          <cell r="F182">
            <v>6.35</v>
          </cell>
        </row>
        <row r="183">
          <cell r="A183" t="str">
            <v>2 S 01 100 33</v>
          </cell>
          <cell r="B183" t="str">
            <v>Esc. carga transp. mat 1ª cat DMT 3000 a 5000m c/e</v>
          </cell>
          <cell r="E183" t="str">
            <v>m3</v>
          </cell>
          <cell r="F183">
            <v>8.32</v>
          </cell>
        </row>
        <row r="184">
          <cell r="A184" t="str">
            <v>2 S 01 101 01</v>
          </cell>
          <cell r="B184" t="str">
            <v>Esc. carga transp. mat 2ª cat DMT 50m</v>
          </cell>
          <cell r="E184" t="str">
            <v>m3</v>
          </cell>
          <cell r="F184">
            <v>2.38</v>
          </cell>
        </row>
        <row r="185">
          <cell r="A185" t="str">
            <v>2 S 01 101 02</v>
          </cell>
          <cell r="B185" t="str">
            <v>Esc. carga transp. mat 2ª cat DMT 50 a 200m c/m</v>
          </cell>
          <cell r="E185" t="str">
            <v>m3</v>
          </cell>
          <cell r="F185">
            <v>6.04</v>
          </cell>
        </row>
        <row r="186">
          <cell r="A186" t="str">
            <v>2 S 01 101 03</v>
          </cell>
          <cell r="B186" t="str">
            <v>Esc. carga transp. mat 2ª cat DMT 200 a 400m c/m</v>
          </cell>
          <cell r="E186" t="str">
            <v>m3</v>
          </cell>
          <cell r="F186">
            <v>6.06</v>
          </cell>
        </row>
        <row r="187">
          <cell r="A187" t="str">
            <v>2 S 01 101 04</v>
          </cell>
          <cell r="B187" t="str">
            <v>Esc. carga transp. mat 2ª cat DMT 400 a 600m c/m</v>
          </cell>
          <cell r="E187" t="str">
            <v>m3</v>
          </cell>
          <cell r="F187">
            <v>7.35</v>
          </cell>
        </row>
        <row r="188">
          <cell r="A188" t="str">
            <v>2 S 01 101 05</v>
          </cell>
          <cell r="B188" t="str">
            <v>Esc. carga transp. mat 2ª cat DMT 600 a 800m c/m</v>
          </cell>
          <cell r="E188" t="str">
            <v>m3</v>
          </cell>
          <cell r="F188">
            <v>8.65</v>
          </cell>
        </row>
        <row r="189">
          <cell r="A189" t="str">
            <v>2 S 01 101 06</v>
          </cell>
          <cell r="B189" t="str">
            <v>Esc. carga transp. mat 2ª cat DMT 800 a 1000m c/m</v>
          </cell>
          <cell r="E189" t="str">
            <v>m3</v>
          </cell>
          <cell r="F189">
            <v>9.9499999999999993</v>
          </cell>
        </row>
        <row r="190">
          <cell r="A190" t="str">
            <v>2 S 01 101 07</v>
          </cell>
          <cell r="B190" t="str">
            <v>Esc. carga transp. mat 2ª cat DMT 1000 a 1200m c/m</v>
          </cell>
          <cell r="E190" t="str">
            <v>m3</v>
          </cell>
          <cell r="F190">
            <v>9.9600000000000009</v>
          </cell>
        </row>
        <row r="191">
          <cell r="A191" t="str">
            <v>2 S 01 101 08</v>
          </cell>
          <cell r="B191" t="str">
            <v>Esc. carga transp. mat 2ª cat DMT 1200 a 1400m c/m</v>
          </cell>
          <cell r="E191" t="str">
            <v>m3</v>
          </cell>
          <cell r="F191">
            <v>11.26</v>
          </cell>
        </row>
        <row r="192">
          <cell r="A192" t="str">
            <v>2 S 01 101 09</v>
          </cell>
          <cell r="B192" t="str">
            <v>Esc. carga tr. mat 2ª c. DMT 50 a 200m c/carreg</v>
          </cell>
          <cell r="E192" t="str">
            <v>m3</v>
          </cell>
          <cell r="F192">
            <v>5.79</v>
          </cell>
        </row>
        <row r="193">
          <cell r="A193" t="str">
            <v>2 S 01 101 10</v>
          </cell>
          <cell r="B193" t="str">
            <v>Esc. carga tr. mat 2ª c. DMT 200 a 400m c/carreg</v>
          </cell>
          <cell r="E193" t="str">
            <v>m3</v>
          </cell>
          <cell r="F193">
            <v>6.24</v>
          </cell>
        </row>
        <row r="194">
          <cell r="A194" t="str">
            <v>2 S 01 101 11</v>
          </cell>
          <cell r="B194" t="str">
            <v>Esc. carga tr. mat 2a c. DMT 400 a 600m c/carreg</v>
          </cell>
          <cell r="E194" t="str">
            <v>m3</v>
          </cell>
          <cell r="F194">
            <v>6.48</v>
          </cell>
        </row>
        <row r="195">
          <cell r="A195" t="str">
            <v>2 S 01 101 12</v>
          </cell>
          <cell r="B195" t="str">
            <v>Esc. carga tr. mat 2a c. DMT 600 a 800m c/carreg</v>
          </cell>
          <cell r="E195" t="str">
            <v>m3</v>
          </cell>
          <cell r="F195">
            <v>6.84</v>
          </cell>
        </row>
        <row r="196">
          <cell r="A196" t="str">
            <v>2 S 01 101 13</v>
          </cell>
          <cell r="B196" t="str">
            <v>Esc. carga tr. mat 2a c. DMT 800 a 1000m c/carreg</v>
          </cell>
          <cell r="E196" t="str">
            <v>m3</v>
          </cell>
          <cell r="F196">
            <v>7.12</v>
          </cell>
        </row>
        <row r="197">
          <cell r="A197" t="str">
            <v>2 S 01 101 14</v>
          </cell>
          <cell r="B197" t="str">
            <v>Esc. carga tr. mat 2a c. DMT 1000 a 1200m c/carreg</v>
          </cell>
          <cell r="E197" t="str">
            <v>m3</v>
          </cell>
          <cell r="F197">
            <v>7.39</v>
          </cell>
        </row>
        <row r="198">
          <cell r="A198" t="str">
            <v>2 S 01 101 15</v>
          </cell>
          <cell r="B198" t="str">
            <v>Esc. carga tr. mat 2a c. DMT 1200 a 1400m c/carreg</v>
          </cell>
          <cell r="E198" t="str">
            <v>m3</v>
          </cell>
          <cell r="F198">
            <v>7.65</v>
          </cell>
        </row>
        <row r="199">
          <cell r="A199" t="str">
            <v>2 S 01 101 16</v>
          </cell>
          <cell r="B199" t="str">
            <v>Esc. carga tr. mat 2a c. DMT 1400 a 1600m c/carreg</v>
          </cell>
          <cell r="E199" t="str">
            <v>m3</v>
          </cell>
          <cell r="F199">
            <v>7.92</v>
          </cell>
        </row>
        <row r="200">
          <cell r="A200" t="str">
            <v>2 S 01 101 17</v>
          </cell>
          <cell r="B200" t="str">
            <v>Esc. carga tr. mat 2a c. DMT 1600 a 1800m c/carreg</v>
          </cell>
          <cell r="E200" t="str">
            <v>m3</v>
          </cell>
          <cell r="F200">
            <v>8.1</v>
          </cell>
        </row>
        <row r="201">
          <cell r="A201" t="str">
            <v>2 S 01 101 18</v>
          </cell>
          <cell r="B201" t="str">
            <v>Esc. carga tr. mat 2a c. DMT 1800 a 2000m c/carreg</v>
          </cell>
          <cell r="E201" t="str">
            <v>m3</v>
          </cell>
          <cell r="F201">
            <v>8.41</v>
          </cell>
        </row>
        <row r="202">
          <cell r="A202" t="str">
            <v>2 S 01 101 19</v>
          </cell>
          <cell r="B202" t="str">
            <v>Esc. carga tr. mat 2a c. DMT 2000 a 3000m c/carreg</v>
          </cell>
          <cell r="E202" t="str">
            <v>m3</v>
          </cell>
          <cell r="F202">
            <v>9.1999999999999993</v>
          </cell>
        </row>
        <row r="203">
          <cell r="A203" t="str">
            <v>2 S 01 101 20</v>
          </cell>
          <cell r="B203" t="str">
            <v>Esc. carga tr. mat 2a c. DMT 3000 a 5000m c/carreg</v>
          </cell>
          <cell r="E203" t="str">
            <v>m3</v>
          </cell>
          <cell r="F203">
            <v>11.58</v>
          </cell>
        </row>
        <row r="204">
          <cell r="A204" t="str">
            <v>2 S 01 101 22</v>
          </cell>
          <cell r="B204" t="str">
            <v>Esc. carga transp. mat 2a cat DMT 50 a 200m c/e</v>
          </cell>
          <cell r="E204" t="str">
            <v>m3</v>
          </cell>
          <cell r="F204">
            <v>4.92</v>
          </cell>
        </row>
        <row r="205">
          <cell r="A205" t="str">
            <v>2 S 01 101 23</v>
          </cell>
          <cell r="B205" t="str">
            <v>Esc. carga transp. mat 2a cat DMT 200 a 400m c/e</v>
          </cell>
          <cell r="E205" t="str">
            <v>m3</v>
          </cell>
          <cell r="F205">
            <v>5.27</v>
          </cell>
        </row>
        <row r="206">
          <cell r="A206" t="str">
            <v>2 S 01 101 24</v>
          </cell>
          <cell r="B206" t="str">
            <v>Esc. carga transp. mat 2a cat DMT 400 a 600m c/e</v>
          </cell>
          <cell r="E206" t="str">
            <v>m3</v>
          </cell>
          <cell r="F206">
            <v>5.61</v>
          </cell>
        </row>
        <row r="207">
          <cell r="A207" t="str">
            <v>2 S 01 101 25</v>
          </cell>
          <cell r="B207" t="str">
            <v>Esc. carga transp. mat 2a cat DMT 600 a 800m c/e</v>
          </cell>
          <cell r="E207" t="str">
            <v>m3</v>
          </cell>
          <cell r="F207">
            <v>5.98</v>
          </cell>
        </row>
        <row r="208">
          <cell r="A208" t="str">
            <v>2 S 01 101 26</v>
          </cell>
          <cell r="B208" t="str">
            <v>Esc. carga transp. mat 2a cat DMT 800 a 1000m c/e</v>
          </cell>
          <cell r="E208" t="str">
            <v>m3</v>
          </cell>
          <cell r="F208">
            <v>6.26</v>
          </cell>
        </row>
        <row r="209">
          <cell r="A209" t="str">
            <v>2 S 01 101 27</v>
          </cell>
          <cell r="B209" t="str">
            <v>Esc. carga transp. mat 2a cat DMT 1000 a 1200m c/e</v>
          </cell>
          <cell r="E209" t="str">
            <v>m3</v>
          </cell>
          <cell r="F209">
            <v>6.53</v>
          </cell>
        </row>
        <row r="210">
          <cell r="A210" t="str">
            <v>2 S 01 101 28</v>
          </cell>
          <cell r="B210" t="str">
            <v>Esc. carga transp. mat 2a cat DMT 1200 a 1400m c/e</v>
          </cell>
          <cell r="E210" t="str">
            <v>m3</v>
          </cell>
          <cell r="F210">
            <v>6.86</v>
          </cell>
        </row>
        <row r="211">
          <cell r="A211" t="str">
            <v>2 S 01 101 29</v>
          </cell>
          <cell r="B211" t="str">
            <v>Esc. carga transp. mat 2a cat DMT 1400 a 1600m c/e</v>
          </cell>
          <cell r="E211" t="str">
            <v>m3</v>
          </cell>
          <cell r="F211">
            <v>7.08</v>
          </cell>
        </row>
        <row r="212">
          <cell r="A212" t="str">
            <v>2 S 01 101 30</v>
          </cell>
          <cell r="B212" t="str">
            <v>Esc. carga transp. mat 2a cat DMT 1600 a 1800m c/e</v>
          </cell>
          <cell r="E212" t="str">
            <v>m3</v>
          </cell>
          <cell r="F212">
            <v>7.19</v>
          </cell>
        </row>
        <row r="213">
          <cell r="A213" t="str">
            <v>2 S 01 101 31</v>
          </cell>
          <cell r="B213" t="str">
            <v>Esc. carga transp. mat 2a cat DMT 1800 a 2000m c/e</v>
          </cell>
          <cell r="E213" t="str">
            <v>m3</v>
          </cell>
          <cell r="F213">
            <v>7.51</v>
          </cell>
        </row>
        <row r="214">
          <cell r="A214" t="str">
            <v>2 S 01 101 32</v>
          </cell>
          <cell r="B214" t="str">
            <v>Esc. carga transp. mat 2a cat DMT 2000 a 3000m c/e</v>
          </cell>
          <cell r="E214" t="str">
            <v>m3</v>
          </cell>
          <cell r="F214">
            <v>8.44</v>
          </cell>
        </row>
        <row r="215">
          <cell r="A215" t="str">
            <v>2 S 01 101 33</v>
          </cell>
          <cell r="B215" t="str">
            <v>Esc. carga transp. mat 2a cat DMT 3000 a 5000m c/e</v>
          </cell>
          <cell r="E215" t="str">
            <v>m3</v>
          </cell>
          <cell r="F215">
            <v>10.84</v>
          </cell>
        </row>
        <row r="216">
          <cell r="A216" t="str">
            <v>2 S 01 102 01</v>
          </cell>
          <cell r="B216" t="str">
            <v>Esc. carga transp. mat 3a cat DMT até 50m</v>
          </cell>
          <cell r="E216" t="str">
            <v>m3</v>
          </cell>
          <cell r="F216">
            <v>17.61</v>
          </cell>
        </row>
        <row r="217">
          <cell r="A217" t="str">
            <v>2 S 01 102 02</v>
          </cell>
          <cell r="B217" t="str">
            <v>Esc. carga transp. mat 3a cat DMT 50 a 200m</v>
          </cell>
          <cell r="E217" t="str">
            <v>m3</v>
          </cell>
          <cell r="F217">
            <v>20.02</v>
          </cell>
        </row>
        <row r="218">
          <cell r="A218" t="str">
            <v>2 S 01 102 03</v>
          </cell>
          <cell r="B218" t="str">
            <v>Esc. carga transp. mat 3a cat DMT 200 a 400m</v>
          </cell>
          <cell r="E218" t="str">
            <v>m3</v>
          </cell>
          <cell r="F218">
            <v>20.54</v>
          </cell>
        </row>
        <row r="219">
          <cell r="A219" t="str">
            <v>2 S 01 102 04</v>
          </cell>
          <cell r="B219" t="str">
            <v>Esc. carga transp. mat 3a cat DMT 400 a 600m</v>
          </cell>
          <cell r="E219" t="str">
            <v>m3</v>
          </cell>
          <cell r="F219">
            <v>21.27</v>
          </cell>
        </row>
        <row r="220">
          <cell r="A220" t="str">
            <v>2 S 01 102 05</v>
          </cell>
          <cell r="B220" t="str">
            <v>Esc. carga transp. mat 3a cat DMT 600 a 800m</v>
          </cell>
          <cell r="E220" t="str">
            <v>m3</v>
          </cell>
          <cell r="F220">
            <v>21.79</v>
          </cell>
        </row>
        <row r="221">
          <cell r="A221" t="str">
            <v>2 S 01 102 06</v>
          </cell>
          <cell r="B221" t="str">
            <v>Esc. carga transp. mat 3a cat DMT 800 a 1000m</v>
          </cell>
          <cell r="E221" t="str">
            <v>m3</v>
          </cell>
          <cell r="F221">
            <v>22.31</v>
          </cell>
        </row>
        <row r="222">
          <cell r="A222" t="str">
            <v>2 S 01 102 07</v>
          </cell>
          <cell r="B222" t="str">
            <v>Esc. carga transp. mat 3a cat DMT 1000 a 1200m</v>
          </cell>
          <cell r="E222" t="str">
            <v>m3</v>
          </cell>
          <cell r="F222">
            <v>22.54</v>
          </cell>
        </row>
        <row r="223">
          <cell r="A223" t="str">
            <v>2 S 01 300 01</v>
          </cell>
          <cell r="B223" t="str">
            <v>Esc. carga transp. solos moles DMT 0 a 200m</v>
          </cell>
          <cell r="E223" t="str">
            <v>m3</v>
          </cell>
          <cell r="F223">
            <v>10.49</v>
          </cell>
        </row>
        <row r="224">
          <cell r="A224" t="str">
            <v>2 S 01 300 02</v>
          </cell>
          <cell r="B224" t="str">
            <v>Esc. carga transp. solos moles DMT 200 a 400m</v>
          </cell>
          <cell r="E224" t="str">
            <v>m3</v>
          </cell>
          <cell r="F224">
            <v>11.3</v>
          </cell>
        </row>
        <row r="225">
          <cell r="A225" t="str">
            <v>2 S 01 300 03</v>
          </cell>
          <cell r="B225" t="str">
            <v>Esc. carga transp. solos moles DMT 400 a 600m</v>
          </cell>
          <cell r="E225" t="str">
            <v>m3</v>
          </cell>
          <cell r="F225">
            <v>11.64</v>
          </cell>
        </row>
        <row r="226">
          <cell r="A226" t="str">
            <v>2 S 01 300 04</v>
          </cell>
          <cell r="B226" t="str">
            <v>Esc. carga transp. solos moles DMT 600 a 800m</v>
          </cell>
          <cell r="E226" t="str">
            <v>m3</v>
          </cell>
          <cell r="F226">
            <v>12.04</v>
          </cell>
        </row>
        <row r="227">
          <cell r="A227" t="str">
            <v>2 S 01 300 05</v>
          </cell>
          <cell r="B227" t="str">
            <v>Esc. carga transp. solos moles DMT 800 a 1000m</v>
          </cell>
          <cell r="E227" t="str">
            <v>m3</v>
          </cell>
          <cell r="F227">
            <v>12.8</v>
          </cell>
        </row>
        <row r="228">
          <cell r="A228" t="str">
            <v>2 S 01 510 00</v>
          </cell>
          <cell r="B228" t="str">
            <v>Compactação de aterros a 95% proctor normal</v>
          </cell>
          <cell r="E228" t="str">
            <v>m3</v>
          </cell>
          <cell r="F228">
            <v>1.56</v>
          </cell>
        </row>
        <row r="229">
          <cell r="A229" t="str">
            <v>2 S 01 511 00</v>
          </cell>
          <cell r="B229" t="str">
            <v>Compactação de aterros a 100% proctor normal</v>
          </cell>
          <cell r="E229" t="str">
            <v>m3</v>
          </cell>
          <cell r="F229">
            <v>1.81</v>
          </cell>
        </row>
        <row r="230">
          <cell r="A230" t="str">
            <v>2 S 01 512 01</v>
          </cell>
          <cell r="B230" t="str">
            <v>Construção de corpo de aterro em rocha</v>
          </cell>
          <cell r="E230" t="str">
            <v>m3</v>
          </cell>
          <cell r="F230">
            <v>5.1100000000000003</v>
          </cell>
        </row>
        <row r="231">
          <cell r="A231" t="str">
            <v>2 S 01 512 02</v>
          </cell>
          <cell r="B231" t="str">
            <v>Compactação de camada final de aterro de rocha</v>
          </cell>
          <cell r="E231" t="str">
            <v>m3</v>
          </cell>
          <cell r="F231">
            <v>13.4</v>
          </cell>
        </row>
        <row r="232">
          <cell r="A232" t="str">
            <v>2 S 01 513 01</v>
          </cell>
          <cell r="B232" t="str">
            <v>Compactação de material de "bota-fora"</v>
          </cell>
          <cell r="E232" t="str">
            <v>m3</v>
          </cell>
          <cell r="F232">
            <v>1.22</v>
          </cell>
        </row>
        <row r="233">
          <cell r="A233" t="str">
            <v>2 S 02 100 00</v>
          </cell>
          <cell r="B233" t="str">
            <v>Reforço do subleito</v>
          </cell>
          <cell r="E233" t="str">
            <v>m3</v>
          </cell>
          <cell r="F233">
            <v>8.2899999999999991</v>
          </cell>
        </row>
        <row r="234">
          <cell r="A234" t="str">
            <v>2 S 02 110 00</v>
          </cell>
          <cell r="B234" t="str">
            <v>Regularização do subleito</v>
          </cell>
          <cell r="E234" t="str">
            <v>m2</v>
          </cell>
          <cell r="F234">
            <v>0.48</v>
          </cell>
        </row>
        <row r="235">
          <cell r="A235" t="str">
            <v>2 S 02 110 01</v>
          </cell>
          <cell r="B235" t="str">
            <v>Regul. subleito c/ fres. corte contr.autom. greide</v>
          </cell>
          <cell r="E235" t="str">
            <v>m2</v>
          </cell>
          <cell r="F235">
            <v>0.75</v>
          </cell>
        </row>
        <row r="236">
          <cell r="A236" t="str">
            <v>2 S 02 200 00</v>
          </cell>
          <cell r="B236" t="str">
            <v>Sub-base solo estabilizado granul. s/ mistura</v>
          </cell>
          <cell r="E236" t="str">
            <v>m3</v>
          </cell>
          <cell r="F236">
            <v>8.2899999999999991</v>
          </cell>
        </row>
        <row r="237">
          <cell r="A237" t="str">
            <v>2 S 02 200 01</v>
          </cell>
          <cell r="B237" t="str">
            <v>Base solo estabilizado granul. s/ mistura</v>
          </cell>
          <cell r="E237" t="str">
            <v>m3</v>
          </cell>
          <cell r="F237">
            <v>8.2899999999999991</v>
          </cell>
        </row>
        <row r="238">
          <cell r="A238" t="str">
            <v>2 S 02 210 00</v>
          </cell>
          <cell r="B238" t="str">
            <v>Sub-base estab. granul. c/ mistura solo na pista</v>
          </cell>
          <cell r="E238" t="str">
            <v>m3</v>
          </cell>
          <cell r="F238">
            <v>8.93</v>
          </cell>
        </row>
        <row r="239">
          <cell r="A239" t="str">
            <v>2 S 02 210 01</v>
          </cell>
          <cell r="B239" t="str">
            <v>Sub-base estab. granul. c/ mist. solo-areia pista</v>
          </cell>
          <cell r="E239" t="str">
            <v>m3</v>
          </cell>
          <cell r="F239">
            <v>10.02</v>
          </cell>
        </row>
        <row r="240">
          <cell r="A240" t="str">
            <v>2 S 02 210 02</v>
          </cell>
          <cell r="B240" t="str">
            <v>Base estab.granul.c/ mist.solo - areia na pista</v>
          </cell>
          <cell r="E240" t="str">
            <v>m3</v>
          </cell>
          <cell r="F240">
            <v>10.02</v>
          </cell>
        </row>
        <row r="241">
          <cell r="A241" t="str">
            <v>2 S 02 220 00</v>
          </cell>
          <cell r="B241" t="str">
            <v>Base estab.granul.c/ mistura solo - brita</v>
          </cell>
          <cell r="E241" t="str">
            <v>m3</v>
          </cell>
          <cell r="F241">
            <v>27.11</v>
          </cell>
        </row>
        <row r="242">
          <cell r="A242" t="str">
            <v>2 S 02 230 00</v>
          </cell>
          <cell r="B242" t="str">
            <v>Base de brita graduada</v>
          </cell>
          <cell r="E242" t="str">
            <v>m3</v>
          </cell>
          <cell r="F242">
            <v>42.92</v>
          </cell>
        </row>
        <row r="243">
          <cell r="A243" t="str">
            <v>2 S 02 230 01</v>
          </cell>
          <cell r="B243" t="str">
            <v>Base brita grad. c/ dist. agreg. contr. de greide</v>
          </cell>
          <cell r="E243" t="str">
            <v>m3</v>
          </cell>
          <cell r="F243">
            <v>43.93</v>
          </cell>
        </row>
        <row r="244">
          <cell r="A244" t="str">
            <v>2 S 02 231 00</v>
          </cell>
          <cell r="B244" t="str">
            <v>Base de macadame hidráulico</v>
          </cell>
          <cell r="E244" t="str">
            <v>m3</v>
          </cell>
          <cell r="F244">
            <v>37.630000000000003</v>
          </cell>
        </row>
        <row r="245">
          <cell r="A245" t="str">
            <v>2 S 02 241 01</v>
          </cell>
          <cell r="B245" t="str">
            <v>Base de solo cimento c/ mistura em usina</v>
          </cell>
          <cell r="E245" t="str">
            <v>m3</v>
          </cell>
          <cell r="F245">
            <v>109.32</v>
          </cell>
        </row>
        <row r="246">
          <cell r="A246" t="str">
            <v>2 S 02 243 01</v>
          </cell>
          <cell r="B246" t="str">
            <v>Sub-base de solo melhor. c/ cimento mist. em usina</v>
          </cell>
          <cell r="E246" t="str">
            <v>m3</v>
          </cell>
          <cell r="F246">
            <v>62.57</v>
          </cell>
        </row>
        <row r="247">
          <cell r="A247" t="str">
            <v>2 S 02 300 00</v>
          </cell>
          <cell r="B247" t="str">
            <v>Imprimação</v>
          </cell>
          <cell r="E247" t="str">
            <v>m2</v>
          </cell>
          <cell r="F247">
            <v>0.14000000000000001</v>
          </cell>
        </row>
        <row r="248">
          <cell r="A248" t="str">
            <v>2 S 02 400 00</v>
          </cell>
          <cell r="B248" t="str">
            <v>Pintura de ligação</v>
          </cell>
          <cell r="E248" t="str">
            <v>m2</v>
          </cell>
          <cell r="F248">
            <v>0.1</v>
          </cell>
        </row>
        <row r="249">
          <cell r="A249" t="str">
            <v>2 S 02 500 00</v>
          </cell>
          <cell r="B249" t="str">
            <v>Tratamento superficial simples c/ cap</v>
          </cell>
          <cell r="E249" t="str">
            <v>m2</v>
          </cell>
          <cell r="F249">
            <v>0.49</v>
          </cell>
        </row>
        <row r="250">
          <cell r="A250" t="str">
            <v>2 S 02 500 01</v>
          </cell>
          <cell r="B250" t="str">
            <v>Tratamento superficial simples c/ emulsão</v>
          </cell>
          <cell r="E250" t="str">
            <v>m2</v>
          </cell>
          <cell r="F250">
            <v>0.46</v>
          </cell>
        </row>
        <row r="251">
          <cell r="A251" t="str">
            <v>2 S 02 500 02</v>
          </cell>
          <cell r="B251" t="str">
            <v>Tratamento superficial simples c/ banho diluído</v>
          </cell>
          <cell r="E251" t="str">
            <v>m2</v>
          </cell>
          <cell r="F251">
            <v>0.53</v>
          </cell>
        </row>
        <row r="252">
          <cell r="A252" t="str">
            <v>2 S 02 501 00</v>
          </cell>
          <cell r="B252" t="str">
            <v>Tratamento superficial duplo c/ cap</v>
          </cell>
          <cell r="E252" t="str">
            <v>m2</v>
          </cell>
          <cell r="F252">
            <v>1.45</v>
          </cell>
        </row>
        <row r="253">
          <cell r="A253" t="str">
            <v>2 S 02 501 01</v>
          </cell>
          <cell r="B253" t="str">
            <v>Tratamento superficial duplo c/ emulsão</v>
          </cell>
          <cell r="E253" t="str">
            <v>m2</v>
          </cell>
          <cell r="F253">
            <v>1.44</v>
          </cell>
        </row>
        <row r="254">
          <cell r="A254" t="str">
            <v>2 S 02 501 02</v>
          </cell>
          <cell r="B254" t="str">
            <v>Tratamento superficial duplo c/ banho diluído</v>
          </cell>
          <cell r="E254" t="str">
            <v>m2</v>
          </cell>
          <cell r="F254">
            <v>1.6</v>
          </cell>
        </row>
        <row r="255">
          <cell r="A255" t="str">
            <v>2 S 02 502 00</v>
          </cell>
          <cell r="B255" t="str">
            <v>Tratamento superficial triplo c/ cap</v>
          </cell>
          <cell r="E255" t="str">
            <v>m2</v>
          </cell>
          <cell r="F255">
            <v>2.08</v>
          </cell>
        </row>
        <row r="256">
          <cell r="A256" t="str">
            <v>2 S 02 502 01</v>
          </cell>
          <cell r="B256" t="str">
            <v>Tratamento superficial triplo c/ emulsão</v>
          </cell>
          <cell r="E256" t="str">
            <v>m2</v>
          </cell>
          <cell r="F256">
            <v>2.1</v>
          </cell>
        </row>
        <row r="257">
          <cell r="A257" t="str">
            <v>2 S 02 502 02</v>
          </cell>
          <cell r="B257" t="str">
            <v>Tratamento superficial triplo c/ banho diluído</v>
          </cell>
          <cell r="E257" t="str">
            <v>m2</v>
          </cell>
          <cell r="F257">
            <v>2.29</v>
          </cell>
        </row>
        <row r="258">
          <cell r="A258" t="str">
            <v>2 S 02 530 00</v>
          </cell>
          <cell r="B258" t="str">
            <v>Pré-misturado a frio</v>
          </cell>
          <cell r="E258" t="str">
            <v>m3</v>
          </cell>
          <cell r="F258">
            <v>59.33</v>
          </cell>
        </row>
        <row r="259">
          <cell r="A259" t="str">
            <v>2 S 02 531 00</v>
          </cell>
          <cell r="B259" t="str">
            <v>Macadame betuminoso por penetração</v>
          </cell>
          <cell r="E259" t="str">
            <v>m3</v>
          </cell>
          <cell r="F259">
            <v>51.03</v>
          </cell>
        </row>
        <row r="260">
          <cell r="A260" t="str">
            <v>2 S 02 532 00</v>
          </cell>
          <cell r="B260" t="str">
            <v>Areia-asfalto a quente</v>
          </cell>
          <cell r="E260" t="str">
            <v>t</v>
          </cell>
          <cell r="F260">
            <v>38.67</v>
          </cell>
        </row>
        <row r="261">
          <cell r="A261" t="str">
            <v>2 S 02 540 01</v>
          </cell>
          <cell r="B261" t="str">
            <v>Conc. betuminoso usinado a quente - capa rolamento</v>
          </cell>
          <cell r="E261" t="str">
            <v>t</v>
          </cell>
          <cell r="F261">
            <v>34.15</v>
          </cell>
        </row>
        <row r="262">
          <cell r="A262" t="str">
            <v>2 S 02 540 02</v>
          </cell>
          <cell r="B262" t="str">
            <v>Concreto betuminoso usinado a quente - "binder"</v>
          </cell>
          <cell r="E262" t="str">
            <v>t</v>
          </cell>
          <cell r="F262">
            <v>33.619999999999997</v>
          </cell>
        </row>
        <row r="263">
          <cell r="A263" t="str">
            <v>2 S 02 603 00</v>
          </cell>
          <cell r="B263" t="str">
            <v>Sub-base de concreto rolado</v>
          </cell>
          <cell r="E263" t="str">
            <v>m3</v>
          </cell>
          <cell r="F263">
            <v>108.71</v>
          </cell>
        </row>
        <row r="264">
          <cell r="A264" t="str">
            <v>2 S 02 604 00</v>
          </cell>
          <cell r="B264" t="str">
            <v>Sub-base de concreto de cimento portland</v>
          </cell>
          <cell r="E264" t="str">
            <v>m3</v>
          </cell>
          <cell r="F264">
            <v>136.71</v>
          </cell>
        </row>
        <row r="265">
          <cell r="A265" t="str">
            <v>2 S 02 606 00</v>
          </cell>
          <cell r="B265" t="str">
            <v>Concreto de cimento portland com fôrma deslizante</v>
          </cell>
          <cell r="E265" t="str">
            <v>m3</v>
          </cell>
          <cell r="F265">
            <v>283.45999999999998</v>
          </cell>
        </row>
        <row r="266">
          <cell r="A266" t="str">
            <v>2 S 02 607 00</v>
          </cell>
          <cell r="B266" t="str">
            <v>Concreto cimento portland c/ equip. pequeno porte</v>
          </cell>
          <cell r="E266" t="str">
            <v>m3</v>
          </cell>
          <cell r="F266">
            <v>309.39999999999998</v>
          </cell>
        </row>
        <row r="267">
          <cell r="A267" t="str">
            <v>2 S 02 700 01</v>
          </cell>
          <cell r="B267" t="str">
            <v>Execução pavim. c/ peças pré-moldadas concr.</v>
          </cell>
          <cell r="E267" t="str">
            <v>m2</v>
          </cell>
          <cell r="F267">
            <v>53.64</v>
          </cell>
        </row>
        <row r="268">
          <cell r="A268" t="str">
            <v>2 S 02 702 00</v>
          </cell>
          <cell r="B268" t="str">
            <v>Limpeza e enchimento de junta de pavimento de conc</v>
          </cell>
          <cell r="E268" t="str">
            <v>m</v>
          </cell>
          <cell r="F268">
            <v>2.64</v>
          </cell>
        </row>
        <row r="269">
          <cell r="A269" t="str">
            <v>2 S 03 000 02</v>
          </cell>
          <cell r="B269" t="str">
            <v>Escavação manual de cavas em material 1a cat</v>
          </cell>
          <cell r="E269" t="str">
            <v>m3</v>
          </cell>
          <cell r="F269">
            <v>26.31</v>
          </cell>
        </row>
        <row r="270">
          <cell r="A270" t="str">
            <v>2 S 03 000 03</v>
          </cell>
          <cell r="B270" t="str">
            <v>Escavação manual de cavas em material 2a cat</v>
          </cell>
          <cell r="E270" t="str">
            <v>m3</v>
          </cell>
          <cell r="F270">
            <v>35.08</v>
          </cell>
        </row>
        <row r="271">
          <cell r="A271" t="str">
            <v>2 S 03 010 01</v>
          </cell>
          <cell r="B271" t="str">
            <v>Escavação em cavas de fundação com esgotamento</v>
          </cell>
          <cell r="E271" t="str">
            <v>m3</v>
          </cell>
          <cell r="F271">
            <v>29.91</v>
          </cell>
        </row>
        <row r="272">
          <cell r="A272" t="str">
            <v>2 S 03 119 01</v>
          </cell>
          <cell r="B272" t="str">
            <v>Escoramento com madeira de OAE</v>
          </cell>
          <cell r="E272" t="str">
            <v>m3</v>
          </cell>
          <cell r="F272">
            <v>21</v>
          </cell>
        </row>
        <row r="273">
          <cell r="A273" t="str">
            <v>2 S 03 300 01</v>
          </cell>
          <cell r="B273" t="str">
            <v>Confecção e lançamento concr. magro em betoneira</v>
          </cell>
          <cell r="E273" t="str">
            <v>m3</v>
          </cell>
          <cell r="F273">
            <v>180.91</v>
          </cell>
        </row>
        <row r="274">
          <cell r="A274" t="str">
            <v>2 S 03 321 00</v>
          </cell>
          <cell r="B274" t="str">
            <v>Conc.estr.fck=8 MPa-contr.raz.uso ger.conf. e lanç</v>
          </cell>
          <cell r="E274" t="str">
            <v>m3</v>
          </cell>
          <cell r="F274">
            <v>215.84</v>
          </cell>
        </row>
        <row r="275">
          <cell r="A275" t="str">
            <v>2 S 03 322 00</v>
          </cell>
          <cell r="B275" t="str">
            <v>Conc.estr.fck=10 MPa-contr.raz.uso ger.conf.e lanç</v>
          </cell>
          <cell r="E275" t="str">
            <v>m3</v>
          </cell>
          <cell r="F275">
            <v>227.71</v>
          </cell>
        </row>
        <row r="276">
          <cell r="A276" t="str">
            <v>2 S 03 323 00</v>
          </cell>
          <cell r="B276" t="str">
            <v>Conc.estr.fck=12 MPa-contr.raz.uso ger.conf.e lanç</v>
          </cell>
          <cell r="E276" t="str">
            <v>m3</v>
          </cell>
          <cell r="F276">
            <v>240.46</v>
          </cell>
        </row>
        <row r="277">
          <cell r="A277" t="str">
            <v>2 S 03 324 00</v>
          </cell>
          <cell r="B277" t="str">
            <v>Conc.estr.fck=15 MPa-contr.raz.uso ger.conf.e lanç</v>
          </cell>
          <cell r="E277" t="str">
            <v>m3</v>
          </cell>
          <cell r="F277">
            <v>253.88</v>
          </cell>
        </row>
        <row r="278">
          <cell r="A278" t="str">
            <v>2 S 03 324 01</v>
          </cell>
          <cell r="B278" t="str">
            <v>Conc.estr.fck=15 MPa-contr.raz.c/adit.conf. e lanç</v>
          </cell>
          <cell r="E278" t="str">
            <v>m3</v>
          </cell>
          <cell r="F278">
            <v>234.5</v>
          </cell>
        </row>
        <row r="279">
          <cell r="A279" t="str">
            <v>2 S 03 325 00</v>
          </cell>
          <cell r="B279" t="str">
            <v>Conc.estr.fck=18 MPa-contr.raz.uso ger.conf.e lanç</v>
          </cell>
          <cell r="E279" t="str">
            <v>m3</v>
          </cell>
          <cell r="F279">
            <v>267.14</v>
          </cell>
        </row>
        <row r="280">
          <cell r="A280" t="str">
            <v>2 S 03 325 01</v>
          </cell>
          <cell r="B280" t="str">
            <v>Conc.estr.fck=18 MPa-contr.raz.c/adit.conf. e lanç</v>
          </cell>
          <cell r="E280" t="str">
            <v>m3</v>
          </cell>
          <cell r="F280">
            <v>246.77</v>
          </cell>
        </row>
        <row r="281">
          <cell r="A281" t="str">
            <v>2 S 03 326 00</v>
          </cell>
          <cell r="B281" t="str">
            <v>Conc.estr.fck=20 MPa-contr.raz.uso ger.conf.e lanç</v>
          </cell>
          <cell r="E281" t="str">
            <v>m3</v>
          </cell>
          <cell r="F281">
            <v>277.97000000000003</v>
          </cell>
        </row>
        <row r="282">
          <cell r="A282" t="str">
            <v>2 S 03 326 01</v>
          </cell>
          <cell r="B282" t="str">
            <v>Conc.estr.fck=20 MPa-contr.raz.c/adit.conf. e lanç</v>
          </cell>
          <cell r="E282" t="str">
            <v>m3</v>
          </cell>
          <cell r="F282">
            <v>257.87</v>
          </cell>
        </row>
        <row r="283">
          <cell r="A283" t="str">
            <v>2 S 03 327 00</v>
          </cell>
          <cell r="B283" t="str">
            <v>Conc.estr.fck=22 MPa-contr.raz.uso ger.conf.e lanç</v>
          </cell>
          <cell r="E283" t="str">
            <v>m3</v>
          </cell>
          <cell r="F283">
            <v>290.72000000000003</v>
          </cell>
        </row>
        <row r="284">
          <cell r="A284" t="str">
            <v>2 S 03 328 00</v>
          </cell>
          <cell r="B284" t="str">
            <v>Conc.estr.fck=24 MPa-contr.raz.uso ger.conf.e lanç</v>
          </cell>
          <cell r="E284" t="str">
            <v>m3</v>
          </cell>
          <cell r="F284">
            <v>303.72000000000003</v>
          </cell>
        </row>
        <row r="285">
          <cell r="A285" t="str">
            <v>2 S 03 329 00</v>
          </cell>
          <cell r="B285" t="str">
            <v>Conc.estr.fck=25 MPa-contr.raz.c/adit.conf. e lanç</v>
          </cell>
          <cell r="E285" t="str">
            <v>m3</v>
          </cell>
          <cell r="F285">
            <v>282.39999999999998</v>
          </cell>
        </row>
        <row r="286">
          <cell r="A286" t="str">
            <v>2 S 03 329 01</v>
          </cell>
          <cell r="B286" t="str">
            <v>Conc.estr.fck=26 MPa-contr.raz.uso ger.conf.e lanç</v>
          </cell>
          <cell r="E286" t="str">
            <v>m3</v>
          </cell>
          <cell r="F286">
            <v>315.58</v>
          </cell>
        </row>
        <row r="287">
          <cell r="A287" t="str">
            <v>2 S 03 329 02</v>
          </cell>
          <cell r="B287" t="str">
            <v>Conc.estr.fck=30 MPa-contr.raz.uso ger.conf.e lanç</v>
          </cell>
          <cell r="E287" t="str">
            <v>m3</v>
          </cell>
          <cell r="F287">
            <v>327.2</v>
          </cell>
        </row>
        <row r="288">
          <cell r="A288" t="str">
            <v>2 S 03 329 03</v>
          </cell>
          <cell r="B288" t="str">
            <v>Conc.estr.fck=30 MPa-contr.raz.uso ger.conf.e lanç</v>
          </cell>
          <cell r="E288" t="str">
            <v>m3</v>
          </cell>
          <cell r="F288">
            <v>304.86</v>
          </cell>
        </row>
        <row r="289">
          <cell r="A289" t="str">
            <v>2 S 03 329 04</v>
          </cell>
          <cell r="B289" t="str">
            <v>Conc.estr.fck=35 MPa-contr.raz.c/adit.conf. e lanç</v>
          </cell>
          <cell r="E289" t="str">
            <v>m3</v>
          </cell>
          <cell r="F289">
            <v>327.78</v>
          </cell>
        </row>
        <row r="290">
          <cell r="A290" t="str">
            <v>2 S 03 370 00</v>
          </cell>
          <cell r="B290" t="str">
            <v>Forma comum de madeira</v>
          </cell>
          <cell r="E290" t="str">
            <v>m2</v>
          </cell>
          <cell r="F290">
            <v>30.53</v>
          </cell>
        </row>
        <row r="291">
          <cell r="A291" t="str">
            <v>2 S 03 371 01</v>
          </cell>
          <cell r="B291" t="str">
            <v>Forma de placa compensada resinada</v>
          </cell>
          <cell r="E291" t="str">
            <v>m2</v>
          </cell>
          <cell r="F291">
            <v>24.24</v>
          </cell>
        </row>
        <row r="292">
          <cell r="A292" t="str">
            <v>2 S 03 371 02</v>
          </cell>
          <cell r="B292" t="str">
            <v>Forma de placa compensada plastificada</v>
          </cell>
          <cell r="E292" t="str">
            <v>m2</v>
          </cell>
          <cell r="F292">
            <v>26.83</v>
          </cell>
        </row>
        <row r="293">
          <cell r="A293" t="str">
            <v>2 S 03 372 01</v>
          </cell>
          <cell r="B293" t="str">
            <v>Formas para tubulão</v>
          </cell>
          <cell r="E293" t="str">
            <v>m2</v>
          </cell>
          <cell r="F293">
            <v>15.4</v>
          </cell>
        </row>
        <row r="294">
          <cell r="A294" t="str">
            <v>2 S 03 401 01</v>
          </cell>
          <cell r="B294" t="str">
            <v>Estaca tipo Franki D=350 mm</v>
          </cell>
          <cell r="E294" t="str">
            <v>m</v>
          </cell>
          <cell r="F294">
            <v>125.92</v>
          </cell>
        </row>
        <row r="295">
          <cell r="A295" t="str">
            <v>2 S 03 401 02</v>
          </cell>
          <cell r="B295" t="str">
            <v>Estaca tipo Franki D=400 mm</v>
          </cell>
          <cell r="E295" t="str">
            <v>m</v>
          </cell>
          <cell r="F295">
            <v>138.46</v>
          </cell>
        </row>
        <row r="296">
          <cell r="A296" t="str">
            <v>2 S 03 401 03</v>
          </cell>
          <cell r="B296" t="str">
            <v>Estaca tipo Franki D=520 mm</v>
          </cell>
          <cell r="E296" t="str">
            <v>m</v>
          </cell>
          <cell r="F296">
            <v>190.99</v>
          </cell>
        </row>
        <row r="297">
          <cell r="A297" t="str">
            <v>2 S 03 401 04</v>
          </cell>
          <cell r="B297" t="str">
            <v>Estaca tipo Franki D=600 mm</v>
          </cell>
          <cell r="E297" t="str">
            <v>m</v>
          </cell>
          <cell r="F297">
            <v>238.61</v>
          </cell>
        </row>
        <row r="298">
          <cell r="A298" t="str">
            <v>2 S 03 402 01</v>
          </cell>
          <cell r="B298" t="str">
            <v>Cravação estacas pré-mold. de concreto 30 x 30 cm</v>
          </cell>
          <cell r="E298" t="str">
            <v>m</v>
          </cell>
          <cell r="F298">
            <v>127.15</v>
          </cell>
        </row>
        <row r="299">
          <cell r="A299" t="str">
            <v>2 S 03 404 01</v>
          </cell>
          <cell r="B299" t="str">
            <v>Forn. e crav. estacas perfil met. I de 10" simples</v>
          </cell>
          <cell r="E299" t="str">
            <v>m</v>
          </cell>
          <cell r="F299">
            <v>260.58999999999997</v>
          </cell>
        </row>
        <row r="300">
          <cell r="A300" t="str">
            <v>2 S 03 404 04</v>
          </cell>
          <cell r="B300" t="str">
            <v>Forn. e crav. estacas perfil met. I de 10" duplo</v>
          </cell>
          <cell r="E300" t="str">
            <v>m</v>
          </cell>
          <cell r="F300">
            <v>403.83</v>
          </cell>
        </row>
        <row r="301">
          <cell r="A301" t="str">
            <v>2 S 03 404 11</v>
          </cell>
          <cell r="B301" t="str">
            <v>Cravação estacas met. trilhos soldados - estrela</v>
          </cell>
          <cell r="E301" t="str">
            <v>m</v>
          </cell>
          <cell r="F301">
            <v>266.54000000000002</v>
          </cell>
        </row>
        <row r="302">
          <cell r="A302" t="str">
            <v>2 S 03 410 01</v>
          </cell>
          <cell r="B302" t="str">
            <v>Tubulão a céu aberto diâmetro externo = 1,00 m</v>
          </cell>
          <cell r="E302" t="str">
            <v>m</v>
          </cell>
          <cell r="F302">
            <v>773.36</v>
          </cell>
        </row>
        <row r="303">
          <cell r="A303" t="str">
            <v>2 S 03 410 11</v>
          </cell>
          <cell r="B303" t="str">
            <v>Tubulão a céu aberto diâmetro externo = 1,20 m</v>
          </cell>
          <cell r="E303" t="str">
            <v>m</v>
          </cell>
          <cell r="F303">
            <v>1002.96</v>
          </cell>
        </row>
        <row r="304">
          <cell r="A304" t="str">
            <v>2 S 03 410 21</v>
          </cell>
          <cell r="B304" t="str">
            <v>Tubulão a céu aberto diâmetro externo = 1,40 m</v>
          </cell>
          <cell r="E304" t="str">
            <v>m</v>
          </cell>
          <cell r="F304">
            <v>1253.0999999999999</v>
          </cell>
        </row>
        <row r="305">
          <cell r="A305" t="str">
            <v>2 S 03 410 31</v>
          </cell>
          <cell r="B305" t="str">
            <v>Tubulão a céu aberto diâmetro externo = 1,60 m</v>
          </cell>
          <cell r="E305" t="str">
            <v>m</v>
          </cell>
          <cell r="F305">
            <v>1513.82</v>
          </cell>
        </row>
        <row r="306">
          <cell r="A306" t="str">
            <v>2 S 03 410 41</v>
          </cell>
          <cell r="B306" t="str">
            <v>Tubulão a céu aberto diâmetro externo = 1,80 m</v>
          </cell>
          <cell r="E306" t="str">
            <v>m</v>
          </cell>
          <cell r="F306">
            <v>1826.88</v>
          </cell>
        </row>
        <row r="307">
          <cell r="A307" t="str">
            <v>2 S 03 410 51</v>
          </cell>
          <cell r="B307" t="str">
            <v>Tubulão a céu aberto diâmetro externo = 2,00 m</v>
          </cell>
          <cell r="E307" t="str">
            <v>m</v>
          </cell>
          <cell r="F307">
            <v>2174.0300000000002</v>
          </cell>
        </row>
        <row r="308">
          <cell r="A308" t="str">
            <v>2 S 03 410 61</v>
          </cell>
          <cell r="B308" t="str">
            <v>Tubulão a céu aberto diâmetro externo = 2,20 m</v>
          </cell>
          <cell r="E308" t="str">
            <v>m</v>
          </cell>
          <cell r="F308">
            <v>2588.98</v>
          </cell>
        </row>
        <row r="309">
          <cell r="A309" t="str">
            <v>2 S 03 411 11</v>
          </cell>
          <cell r="B309" t="str">
            <v>Tub.ar comp.D=1,2 m prof.até 12 m lâmina d'água LF</v>
          </cell>
          <cell r="E309" t="str">
            <v>m</v>
          </cell>
          <cell r="F309">
            <v>2381.86</v>
          </cell>
        </row>
        <row r="310">
          <cell r="A310" t="str">
            <v>2 S 03 411 12</v>
          </cell>
          <cell r="B310" t="str">
            <v>Tub.ar comp.D=1,2 m prof. 12/18 m lâmina d'água LF</v>
          </cell>
          <cell r="E310" t="str">
            <v>m</v>
          </cell>
          <cell r="F310">
            <v>2648.55</v>
          </cell>
        </row>
        <row r="311">
          <cell r="A311" t="str">
            <v>2 S 03 411 13</v>
          </cell>
          <cell r="B311" t="str">
            <v>Tub.ar comp.D=1,2 m prof. 18/24 m lâmina d'água LF</v>
          </cell>
          <cell r="E311" t="str">
            <v>m</v>
          </cell>
          <cell r="F311">
            <v>2937.19</v>
          </cell>
        </row>
        <row r="312">
          <cell r="A312" t="str">
            <v>2 S 03 411 14</v>
          </cell>
          <cell r="B312" t="str">
            <v>Tub.ar comp.D=1,2 m prof. 24/27 m lâmina d'água LF</v>
          </cell>
          <cell r="E312" t="str">
            <v>m</v>
          </cell>
          <cell r="F312">
            <v>3358.9</v>
          </cell>
        </row>
        <row r="313">
          <cell r="A313" t="str">
            <v>2 S 03 411 15</v>
          </cell>
          <cell r="B313" t="str">
            <v>Tub.ar.comp.D=1,2 m prof. 27/31 m lâmina d'água LF</v>
          </cell>
          <cell r="E313" t="str">
            <v>m</v>
          </cell>
          <cell r="F313">
            <v>3944.44</v>
          </cell>
        </row>
        <row r="314">
          <cell r="A314" t="str">
            <v>2 S 03 411 21</v>
          </cell>
          <cell r="B314" t="str">
            <v>Tub.ar.comp.D=1,4 m prof.até 12 m lâmina d'água LF</v>
          </cell>
          <cell r="E314" t="str">
            <v>m</v>
          </cell>
          <cell r="F314">
            <v>3082.9</v>
          </cell>
        </row>
        <row r="315">
          <cell r="A315" t="str">
            <v>2 S 03 411 22</v>
          </cell>
          <cell r="B315" t="str">
            <v>Tub.ar comp.D=1,4 m prof. 12/18 m lâmina d'água LF</v>
          </cell>
          <cell r="E315" t="str">
            <v>m</v>
          </cell>
          <cell r="F315">
            <v>3441.26</v>
          </cell>
        </row>
        <row r="316">
          <cell r="A316" t="str">
            <v>2 S 03 411 23</v>
          </cell>
          <cell r="B316" t="str">
            <v>Tub.ar comp.D=1,4 m prof. 18/24 m lâmina d'água LF</v>
          </cell>
          <cell r="E316" t="str">
            <v>m</v>
          </cell>
          <cell r="F316">
            <v>3828.28</v>
          </cell>
        </row>
        <row r="317">
          <cell r="A317" t="str">
            <v>2 S 03 411 24</v>
          </cell>
          <cell r="B317" t="str">
            <v>Tub.ar comp.D=1,4 m prof. 24/27 m lâmina d'água LF</v>
          </cell>
          <cell r="E317" t="str">
            <v>m</v>
          </cell>
          <cell r="F317">
            <v>4394.09</v>
          </cell>
        </row>
        <row r="318">
          <cell r="A318" t="str">
            <v>2 S 03 411 25</v>
          </cell>
          <cell r="B318" t="str">
            <v>Tub.ar comp.D=1,4 m prof. 27/31 m lâmina d'água LF</v>
          </cell>
          <cell r="E318" t="str">
            <v>m</v>
          </cell>
          <cell r="F318">
            <v>5346.16</v>
          </cell>
        </row>
        <row r="319">
          <cell r="A319" t="str">
            <v>2 S 03 411 31</v>
          </cell>
          <cell r="B319" t="str">
            <v>Tub.ar comp.D=1,6 m prof.até 12 m lâmina d'água LF</v>
          </cell>
          <cell r="E319" t="str">
            <v>m</v>
          </cell>
          <cell r="F319">
            <v>3921.04</v>
          </cell>
        </row>
        <row r="320">
          <cell r="A320" t="str">
            <v>2 S 03 411 32</v>
          </cell>
          <cell r="B320" t="str">
            <v>Tub.ar comp.D=1,6 m prof. 12/18 m lâmina d'água LF</v>
          </cell>
          <cell r="E320" t="str">
            <v>m</v>
          </cell>
          <cell r="F320">
            <v>4394.1899999999996</v>
          </cell>
        </row>
        <row r="321">
          <cell r="A321" t="str">
            <v>2 S 03 411 33</v>
          </cell>
          <cell r="B321" t="str">
            <v>Tub.ar comp.D=1,6 m prof. 18/24 m lâmina d'água LF</v>
          </cell>
          <cell r="E321" t="str">
            <v>m</v>
          </cell>
          <cell r="F321">
            <v>4905.6000000000004</v>
          </cell>
        </row>
        <row r="322">
          <cell r="A322" t="str">
            <v>2 S 03 411 34</v>
          </cell>
          <cell r="B322" t="str">
            <v>Tub.ar comp.D=1,6 m prof. 24/27 m lâmina d'água LF</v>
          </cell>
          <cell r="E322" t="str">
            <v>m</v>
          </cell>
          <cell r="F322">
            <v>5653.63</v>
          </cell>
        </row>
        <row r="323">
          <cell r="A323" t="str">
            <v>2 S 03 411 35</v>
          </cell>
          <cell r="B323" t="str">
            <v>Tub.ar comp.D=1,6 m prof. 27/31 m lâmina d'água LF</v>
          </cell>
          <cell r="E323" t="str">
            <v>m</v>
          </cell>
          <cell r="F323">
            <v>6911.34</v>
          </cell>
        </row>
        <row r="324">
          <cell r="A324" t="str">
            <v>2 S 03 411 41</v>
          </cell>
          <cell r="B324" t="str">
            <v>Tub.ar comp.D=1,8 m prof.até 12 m lâmina d'água LF</v>
          </cell>
          <cell r="E324" t="str">
            <v>m</v>
          </cell>
          <cell r="F324">
            <v>4925.0200000000004</v>
          </cell>
        </row>
        <row r="325">
          <cell r="A325" t="str">
            <v>2 S 03 411 42</v>
          </cell>
          <cell r="B325" t="str">
            <v>Tub.ar comp.D=1,8 m prof. 12/18 m lâmina d'água LF</v>
          </cell>
          <cell r="E325" t="str">
            <v>m</v>
          </cell>
          <cell r="F325">
            <v>5532.88</v>
          </cell>
        </row>
        <row r="326">
          <cell r="A326" t="str">
            <v>2 S 03 411 43</v>
          </cell>
          <cell r="B326" t="str">
            <v>Tub.ar comp.D=1,8 m prof. 18/24 m lâmina d'água LF</v>
          </cell>
          <cell r="E326" t="str">
            <v>m</v>
          </cell>
          <cell r="F326">
            <v>6193.77</v>
          </cell>
        </row>
        <row r="327">
          <cell r="A327" t="str">
            <v>2 S 03 411 44</v>
          </cell>
          <cell r="B327" t="str">
            <v>Tub.ar comp.D=1,8 m prof. 24/27 m lâmina d'água LF</v>
          </cell>
          <cell r="E327" t="str">
            <v>m</v>
          </cell>
          <cell r="F327">
            <v>7163.5</v>
          </cell>
        </row>
        <row r="328">
          <cell r="A328" t="str">
            <v>2 S 03 411 45</v>
          </cell>
          <cell r="B328" t="str">
            <v>Tub.ar comp.D=1,8 m prof. 27/31 m lâmina d'água LF</v>
          </cell>
          <cell r="E328" t="str">
            <v>m</v>
          </cell>
          <cell r="F328">
            <v>8788.49</v>
          </cell>
        </row>
        <row r="329">
          <cell r="A329" t="str">
            <v>2 S 03 411 51</v>
          </cell>
          <cell r="B329" t="str">
            <v>Tub.ar comp.D=2,0 m até 12 m lâmina d'água LF</v>
          </cell>
          <cell r="E329" t="str">
            <v>m</v>
          </cell>
          <cell r="F329">
            <v>5872.03</v>
          </cell>
        </row>
        <row r="330">
          <cell r="A330" t="str">
            <v>2 S 03 411 52</v>
          </cell>
          <cell r="B330" t="str">
            <v>Tub.ar comp.D=2,0 m prof. 12/18 m lâmina d'água LF</v>
          </cell>
          <cell r="E330" t="str">
            <v>m</v>
          </cell>
          <cell r="F330">
            <v>6605.12</v>
          </cell>
        </row>
        <row r="331">
          <cell r="A331" t="str">
            <v>2 S 03 411 53</v>
          </cell>
          <cell r="B331" t="str">
            <v>Tub.ar comp.D=2,0 m prof.18/24 m lâmina d'água LF</v>
          </cell>
          <cell r="E331" t="str">
            <v>m</v>
          </cell>
          <cell r="F331">
            <v>7430.86</v>
          </cell>
        </row>
        <row r="332">
          <cell r="A332" t="str">
            <v>2 S 03 411 54</v>
          </cell>
          <cell r="B332" t="str">
            <v>Tub.ar comp.D=2,0 m prof.24/27 m lâmina d'água LF</v>
          </cell>
          <cell r="E332" t="str">
            <v>m</v>
          </cell>
          <cell r="F332">
            <v>8557.61</v>
          </cell>
        </row>
        <row r="333">
          <cell r="A333" t="str">
            <v>2 S 03 411 55</v>
          </cell>
          <cell r="B333" t="str">
            <v>Tub.ar comp.D=2,0 m prof.27/31 m lâmina d'água LF</v>
          </cell>
          <cell r="E333" t="str">
            <v>m</v>
          </cell>
          <cell r="F333">
            <v>10507.63</v>
          </cell>
        </row>
        <row r="334">
          <cell r="A334" t="str">
            <v>2 S 03 411 61</v>
          </cell>
          <cell r="B334" t="str">
            <v>Tub.ar comp.D=2,2 m prof.até 12 m lâmina d'água LF</v>
          </cell>
          <cell r="E334" t="str">
            <v>m</v>
          </cell>
          <cell r="F334">
            <v>7211.43</v>
          </cell>
        </row>
        <row r="335">
          <cell r="A335" t="str">
            <v>2 S 03 411 62</v>
          </cell>
          <cell r="B335" t="str">
            <v>Tub.ar comp.D=2,2 m prof.12/18 m lâmina d'água LF</v>
          </cell>
          <cell r="E335" t="str">
            <v>m</v>
          </cell>
          <cell r="F335">
            <v>8127.56</v>
          </cell>
        </row>
        <row r="336">
          <cell r="A336" t="str">
            <v>2 S 03 411 63</v>
          </cell>
          <cell r="B336" t="str">
            <v>Tub.ar comp.D=2,2 m prof.18/24 m lâmina d'água LF</v>
          </cell>
          <cell r="E336" t="str">
            <v>m</v>
          </cell>
          <cell r="F336">
            <v>9120.11</v>
          </cell>
        </row>
        <row r="337">
          <cell r="A337" t="str">
            <v>2 S 03 411 64</v>
          </cell>
          <cell r="B337" t="str">
            <v>Tub.ar comp.D=2,2 m prof.24/27 m lâmina d'água LF</v>
          </cell>
          <cell r="E337" t="str">
            <v>m</v>
          </cell>
          <cell r="F337">
            <v>10568.89</v>
          </cell>
        </row>
        <row r="338">
          <cell r="A338" t="str">
            <v>2 S 03 411 65</v>
          </cell>
          <cell r="B338" t="str">
            <v>Tub.ar comp.D=2,2 m prof.27/31m lâmina d'água LF</v>
          </cell>
          <cell r="E338" t="str">
            <v>m</v>
          </cell>
          <cell r="F338">
            <v>12527.11</v>
          </cell>
        </row>
        <row r="339">
          <cell r="A339" t="str">
            <v>2 S 03 412 01</v>
          </cell>
          <cell r="B339" t="str">
            <v>Esc.p/alarg. base tub.ar comp.prof. até 12 m LF</v>
          </cell>
          <cell r="E339" t="str">
            <v>m3</v>
          </cell>
          <cell r="F339">
            <v>1352.9</v>
          </cell>
        </row>
        <row r="340">
          <cell r="A340" t="str">
            <v>2 S 03 412 02</v>
          </cell>
          <cell r="B340" t="str">
            <v>Esc.p/alarg. base tub.ar comp.prof.12/18 m LF</v>
          </cell>
          <cell r="E340" t="str">
            <v>m3</v>
          </cell>
          <cell r="F340">
            <v>1584.9</v>
          </cell>
        </row>
        <row r="341">
          <cell r="A341" t="str">
            <v>2 S 03 412 03</v>
          </cell>
          <cell r="B341" t="str">
            <v>Esc.p/alarg. base tub.ar comp.prof.18/24 m LF</v>
          </cell>
          <cell r="E341" t="str">
            <v>m3</v>
          </cell>
          <cell r="F341">
            <v>1835.63</v>
          </cell>
        </row>
        <row r="342">
          <cell r="A342" t="str">
            <v>2 S 03 412 04</v>
          </cell>
          <cell r="B342" t="str">
            <v>Esc.p/alarg. base tub.ar comp.prof.24/27 m LF</v>
          </cell>
          <cell r="E342" t="str">
            <v>m3</v>
          </cell>
          <cell r="F342">
            <v>2201.66</v>
          </cell>
        </row>
        <row r="343">
          <cell r="A343" t="str">
            <v>2 S 03 412 05</v>
          </cell>
          <cell r="B343" t="str">
            <v>Esc.p/alarg. base tub.ar comp.prof.27/31m LF</v>
          </cell>
          <cell r="E343" t="str">
            <v>m3</v>
          </cell>
          <cell r="F343">
            <v>2819.05</v>
          </cell>
        </row>
        <row r="344">
          <cell r="A344" t="str">
            <v>2 S 03 412 11</v>
          </cell>
          <cell r="B344" t="str">
            <v>Forn.lanç.conc. base tub.ar comp.até 12m LF</v>
          </cell>
          <cell r="E344" t="str">
            <v>m3</v>
          </cell>
          <cell r="F344">
            <v>296.33</v>
          </cell>
        </row>
        <row r="345">
          <cell r="A345" t="str">
            <v>2 S 03 412 12</v>
          </cell>
          <cell r="B345" t="str">
            <v>Forn.lanc.conc.base tub.ar comp.prof.12/18m LF</v>
          </cell>
          <cell r="E345" t="str">
            <v>m3</v>
          </cell>
          <cell r="F345">
            <v>316.25</v>
          </cell>
        </row>
        <row r="346">
          <cell r="A346" t="str">
            <v>2 S 03 412 13</v>
          </cell>
          <cell r="B346" t="str">
            <v>Forn.lanç.conc.base tub.ar comp.prof.18/24m LF</v>
          </cell>
          <cell r="E346" t="str">
            <v>m3</v>
          </cell>
          <cell r="F346">
            <v>337.81</v>
          </cell>
        </row>
        <row r="347">
          <cell r="A347" t="str">
            <v>2 S 03 412 14</v>
          </cell>
          <cell r="B347" t="str">
            <v>Forn.lanç.conc.base tub.ar comp.prof.24/27m LF</v>
          </cell>
          <cell r="E347" t="str">
            <v>m3</v>
          </cell>
          <cell r="F347">
            <v>368.94</v>
          </cell>
        </row>
        <row r="348">
          <cell r="A348" t="str">
            <v>2 S 03 412 15</v>
          </cell>
          <cell r="B348" t="str">
            <v>Forn.lanç.conc.base tub.ar comp.prof. 27/31m LF</v>
          </cell>
          <cell r="E348" t="str">
            <v>m3</v>
          </cell>
          <cell r="F348">
            <v>420.85</v>
          </cell>
        </row>
        <row r="349">
          <cell r="A349" t="str">
            <v>2 S 03 510 00</v>
          </cell>
          <cell r="B349" t="str">
            <v>Aparelho apoio em neoprene fretado-forn. e aplic.</v>
          </cell>
          <cell r="E349" t="str">
            <v>kg</v>
          </cell>
          <cell r="F349">
            <v>43.54</v>
          </cell>
        </row>
        <row r="350">
          <cell r="A350" t="str">
            <v>2 S 03 700 01</v>
          </cell>
          <cell r="B350" t="str">
            <v>Fabricação guarda-corpo tipo GM, moldado no local</v>
          </cell>
          <cell r="E350" t="str">
            <v>m</v>
          </cell>
          <cell r="F350">
            <v>183.82</v>
          </cell>
        </row>
        <row r="351">
          <cell r="A351" t="str">
            <v>2 S 03 920 01</v>
          </cell>
          <cell r="B351" t="str">
            <v>Abertura concretagem bases tubulões céu aberto</v>
          </cell>
          <cell r="E351" t="str">
            <v>m3</v>
          </cell>
          <cell r="F351">
            <v>573.25</v>
          </cell>
        </row>
        <row r="352">
          <cell r="A352" t="str">
            <v>2 S 03 930 00</v>
          </cell>
          <cell r="B352" t="str">
            <v>Junta de cantoneira</v>
          </cell>
          <cell r="E352" t="str">
            <v>m</v>
          </cell>
          <cell r="F352">
            <v>71.989999999999995</v>
          </cell>
        </row>
        <row r="353">
          <cell r="A353" t="str">
            <v>2 S 03 940 00</v>
          </cell>
          <cell r="B353" t="str">
            <v>Compactação manual</v>
          </cell>
          <cell r="E353" t="str">
            <v>m3</v>
          </cell>
          <cell r="F353">
            <v>9.44</v>
          </cell>
        </row>
        <row r="354">
          <cell r="A354" t="str">
            <v>2 S 03 940 01</v>
          </cell>
          <cell r="B354" t="str">
            <v>Reaterro e compactação</v>
          </cell>
          <cell r="E354" t="str">
            <v>m3</v>
          </cell>
          <cell r="F354">
            <v>16.04</v>
          </cell>
        </row>
        <row r="355">
          <cell r="A355" t="str">
            <v>2 S 03 951 01</v>
          </cell>
          <cell r="B355" t="str">
            <v>Pintura com nata de cimento</v>
          </cell>
          <cell r="E355" t="str">
            <v>m2</v>
          </cell>
          <cell r="F355">
            <v>3.82</v>
          </cell>
        </row>
        <row r="356">
          <cell r="A356" t="str">
            <v>2 S 03 990 01</v>
          </cell>
          <cell r="B356" t="str">
            <v>Confecção e colocação cabo 4 cord de 12,7 mm - MAC</v>
          </cell>
          <cell r="E356" t="str">
            <v>kg</v>
          </cell>
          <cell r="F356">
            <v>10.93</v>
          </cell>
        </row>
        <row r="357">
          <cell r="A357" t="str">
            <v>2 S 03 990 02</v>
          </cell>
          <cell r="B357" t="str">
            <v>Confecção e colocação cabo 6 cord de 12,7 mm - MAC</v>
          </cell>
          <cell r="E357" t="str">
            <v>kg</v>
          </cell>
          <cell r="F357">
            <v>10.61</v>
          </cell>
        </row>
        <row r="358">
          <cell r="A358" t="str">
            <v>2 S 03 990 03</v>
          </cell>
          <cell r="B358" t="str">
            <v>Confecção e colocação cabo 7 cord de 12,7 mm - MAC</v>
          </cell>
          <cell r="E358" t="str">
            <v>kg</v>
          </cell>
          <cell r="F358">
            <v>9.56</v>
          </cell>
        </row>
        <row r="359">
          <cell r="A359" t="str">
            <v>2 S 03 990 04</v>
          </cell>
          <cell r="B359" t="str">
            <v>Confecção e colocação cabo 12 cord de 12,7 mm -MAC</v>
          </cell>
          <cell r="E359" t="str">
            <v>kg</v>
          </cell>
          <cell r="F359">
            <v>8.6999999999999993</v>
          </cell>
        </row>
        <row r="360">
          <cell r="A360" t="str">
            <v>2 S 03 990 05</v>
          </cell>
          <cell r="B360" t="str">
            <v>Confecção e colocação cabo 4 cord. D=12,7mm FREYSS</v>
          </cell>
          <cell r="E360" t="str">
            <v>kg</v>
          </cell>
          <cell r="F360">
            <v>11.39</v>
          </cell>
        </row>
        <row r="361">
          <cell r="A361" t="str">
            <v>2 S 03 990 06</v>
          </cell>
          <cell r="B361" t="str">
            <v>Confecção e colocação cabo 6 cord. D=12,7mm FREYSS</v>
          </cell>
          <cell r="E361" t="str">
            <v>kg</v>
          </cell>
          <cell r="F361">
            <v>10.1</v>
          </cell>
        </row>
        <row r="362">
          <cell r="A362" t="str">
            <v>2 S 03 990 07</v>
          </cell>
          <cell r="B362" t="str">
            <v>Confecção e colocação cabo 7 cord. D=12,7mm FREYSS</v>
          </cell>
          <cell r="E362" t="str">
            <v>kg</v>
          </cell>
          <cell r="F362">
            <v>9.44</v>
          </cell>
        </row>
        <row r="363">
          <cell r="A363" t="str">
            <v>2 S 03 990 08</v>
          </cell>
          <cell r="B363" t="str">
            <v>Confecção e colocação cabo 12cord. D=12,7mm FREYSS</v>
          </cell>
          <cell r="E363" t="str">
            <v>kg</v>
          </cell>
          <cell r="F363">
            <v>8.41</v>
          </cell>
        </row>
        <row r="364">
          <cell r="A364" t="str">
            <v>2 S 03 991 01</v>
          </cell>
          <cell r="B364" t="str">
            <v>Dreno de PVC D=75 mm</v>
          </cell>
          <cell r="E364" t="str">
            <v>und</v>
          </cell>
          <cell r="F364">
            <v>7.79</v>
          </cell>
        </row>
        <row r="365">
          <cell r="A365" t="str">
            <v>2 S 03 991 02</v>
          </cell>
          <cell r="B365" t="str">
            <v>Dreno de PVC D=100 mm</v>
          </cell>
          <cell r="E365" t="str">
            <v>und</v>
          </cell>
          <cell r="F365">
            <v>8.1999999999999993</v>
          </cell>
        </row>
        <row r="366">
          <cell r="A366" t="str">
            <v>2 S 03 999 01</v>
          </cell>
          <cell r="B366" t="str">
            <v>Protensão e injeção cabo 4 cord. D=12,7 mm - MAC</v>
          </cell>
          <cell r="E366" t="str">
            <v>und</v>
          </cell>
          <cell r="F366">
            <v>302.45999999999998</v>
          </cell>
        </row>
        <row r="367">
          <cell r="A367" t="str">
            <v>2 S 03 999 02</v>
          </cell>
          <cell r="B367" t="str">
            <v>Protensão e injeção cabo 6 cord. D=12,7 mm - MAC</v>
          </cell>
          <cell r="E367" t="str">
            <v>und</v>
          </cell>
          <cell r="F367">
            <v>443.97</v>
          </cell>
        </row>
        <row r="368">
          <cell r="A368" t="str">
            <v>2 S 03 999 03</v>
          </cell>
          <cell r="B368" t="str">
            <v>Protensão e injeção cabo 7 cord. D=12,7 mm - MAC</v>
          </cell>
          <cell r="E368" t="str">
            <v>und</v>
          </cell>
          <cell r="F368">
            <v>441.99</v>
          </cell>
        </row>
        <row r="369">
          <cell r="A369" t="str">
            <v>2 S 03 999 04</v>
          </cell>
          <cell r="B369" t="str">
            <v>Protensão e injeção cabo 12 cord. D=12,7 mm - MAC</v>
          </cell>
          <cell r="E369" t="str">
            <v>und</v>
          </cell>
          <cell r="F369">
            <v>827.42</v>
          </cell>
        </row>
        <row r="370">
          <cell r="A370" t="str">
            <v>2 S 03 999 05</v>
          </cell>
          <cell r="B370" t="str">
            <v>Protensão e injeção cabo 4 cord. D=12,7mm - FREYSS</v>
          </cell>
          <cell r="E370" t="str">
            <v>und</v>
          </cell>
          <cell r="F370">
            <v>341.41</v>
          </cell>
        </row>
        <row r="371">
          <cell r="A371" t="str">
            <v>2 S 03 999 06</v>
          </cell>
          <cell r="B371" t="str">
            <v>Protensão e injeção cabo 6 cord. D=12,7mm - FREYSS</v>
          </cell>
          <cell r="E371" t="str">
            <v>und</v>
          </cell>
          <cell r="F371">
            <v>478.11</v>
          </cell>
        </row>
        <row r="372">
          <cell r="A372" t="str">
            <v>2 S 03 999 07</v>
          </cell>
          <cell r="B372" t="str">
            <v>Protensão e injeção cabo 7 cord. D=12,7mm - FREYSS</v>
          </cell>
          <cell r="E372" t="str">
            <v>und</v>
          </cell>
          <cell r="F372">
            <v>529.21</v>
          </cell>
        </row>
        <row r="373">
          <cell r="A373" t="str">
            <v>2 S 03 999 08</v>
          </cell>
          <cell r="B373" t="str">
            <v>Protensão e injeção cabo 12 cord. D=12,7mm FREYSS</v>
          </cell>
          <cell r="E373" t="str">
            <v>und</v>
          </cell>
          <cell r="F373">
            <v>955.7</v>
          </cell>
        </row>
        <row r="374">
          <cell r="A374" t="str">
            <v>2 S 04 000 00</v>
          </cell>
          <cell r="B374" t="str">
            <v>Escavação manual em material de 1a cat</v>
          </cell>
          <cell r="E374" t="str">
            <v>m3</v>
          </cell>
          <cell r="F374">
            <v>23.38</v>
          </cell>
        </row>
        <row r="375">
          <cell r="A375" t="str">
            <v>2 S 04 000 01</v>
          </cell>
          <cell r="B375" t="str">
            <v>Escavação manual reat.compact.mat.1a cat.</v>
          </cell>
          <cell r="E375" t="str">
            <v>m3</v>
          </cell>
          <cell r="F375">
            <v>26.21</v>
          </cell>
        </row>
        <row r="376">
          <cell r="A376" t="str">
            <v>2 S 04 001 00</v>
          </cell>
          <cell r="B376" t="str">
            <v>Escavação mecânica de vala em mat.1a cat.</v>
          </cell>
          <cell r="E376" t="str">
            <v>m3</v>
          </cell>
          <cell r="F376">
            <v>3.64</v>
          </cell>
        </row>
        <row r="377">
          <cell r="A377" t="str">
            <v>2 S 04 001 01</v>
          </cell>
          <cell r="B377" t="str">
            <v>Escavação mecânica reat. e comp. vala mat.1a cat.</v>
          </cell>
          <cell r="E377" t="str">
            <v>m3</v>
          </cell>
          <cell r="F377">
            <v>6</v>
          </cell>
        </row>
        <row r="378">
          <cell r="A378" t="str">
            <v>2 S 04 002 01</v>
          </cell>
          <cell r="B378" t="str">
            <v>Perfuração para dreno sub-horizontal mat. 1a cat.</v>
          </cell>
          <cell r="E378" t="str">
            <v>m</v>
          </cell>
          <cell r="F378">
            <v>77</v>
          </cell>
        </row>
        <row r="379">
          <cell r="A379" t="str">
            <v>2 S 04 010 00</v>
          </cell>
          <cell r="B379" t="str">
            <v>Escavação manual material 2a categoria</v>
          </cell>
          <cell r="E379" t="str">
            <v>m3</v>
          </cell>
          <cell r="F379">
            <v>24.52</v>
          </cell>
        </row>
        <row r="380">
          <cell r="A380" t="str">
            <v>2 S 04 010 01</v>
          </cell>
          <cell r="B380" t="str">
            <v>Escavação manual reat.compactação em mat.2a cat.</v>
          </cell>
          <cell r="E380" t="str">
            <v>m3</v>
          </cell>
          <cell r="F380">
            <v>32.909999999999997</v>
          </cell>
        </row>
        <row r="381">
          <cell r="A381" t="str">
            <v>2 S 04 011 00</v>
          </cell>
          <cell r="B381" t="str">
            <v>Escavação mecânica de vala em mat. 2a categoria</v>
          </cell>
          <cell r="E381" t="str">
            <v>m3</v>
          </cell>
          <cell r="F381">
            <v>4.37</v>
          </cell>
        </row>
        <row r="382">
          <cell r="A382" t="str">
            <v>2 S 04 011 01</v>
          </cell>
          <cell r="B382" t="str">
            <v>Escavação mecânica reat.compact. vala mat.2a cat.</v>
          </cell>
          <cell r="E382" t="str">
            <v>m3</v>
          </cell>
          <cell r="F382">
            <v>7.2</v>
          </cell>
        </row>
        <row r="383">
          <cell r="A383" t="str">
            <v>2 S 04 012 01</v>
          </cell>
          <cell r="B383" t="str">
            <v>Perfuração para dreno sub-horizontal mat 2a cat.</v>
          </cell>
          <cell r="E383" t="str">
            <v>m</v>
          </cell>
          <cell r="F383">
            <v>169.21</v>
          </cell>
        </row>
        <row r="384">
          <cell r="A384" t="str">
            <v>2 S 04 020 00</v>
          </cell>
          <cell r="B384" t="str">
            <v>Escavação em vala material de 3a categoria</v>
          </cell>
          <cell r="E384" t="str">
            <v>m3</v>
          </cell>
          <cell r="F384">
            <v>52.49</v>
          </cell>
        </row>
        <row r="385">
          <cell r="A385" t="str">
            <v>2 S 04 100 01</v>
          </cell>
          <cell r="B385" t="str">
            <v>Corpo BSTC D=0,60m</v>
          </cell>
          <cell r="E385" t="str">
            <v>m</v>
          </cell>
          <cell r="F385">
            <v>216.56</v>
          </cell>
        </row>
        <row r="386">
          <cell r="A386" t="str">
            <v>2 S 04 100 02</v>
          </cell>
          <cell r="B386" t="str">
            <v>Corpo BSTC D=0,80m</v>
          </cell>
          <cell r="E386" t="str">
            <v>m</v>
          </cell>
          <cell r="F386">
            <v>315.29000000000002</v>
          </cell>
        </row>
        <row r="387">
          <cell r="A387" t="str">
            <v>2 S 04 100 03</v>
          </cell>
          <cell r="B387" t="str">
            <v>Corpo BSTC D=1,00m</v>
          </cell>
          <cell r="E387" t="str">
            <v>m</v>
          </cell>
          <cell r="F387">
            <v>450.19</v>
          </cell>
        </row>
        <row r="388">
          <cell r="A388" t="str">
            <v>2 S 04 100 04</v>
          </cell>
          <cell r="B388" t="str">
            <v>Corpo BSTC D=1,20m</v>
          </cell>
          <cell r="E388" t="str">
            <v>m</v>
          </cell>
          <cell r="F388">
            <v>605.29999999999995</v>
          </cell>
        </row>
        <row r="389">
          <cell r="A389" t="str">
            <v>2 S 04 100 05</v>
          </cell>
          <cell r="B389" t="str">
            <v>Corpo BSTC D=1,50m</v>
          </cell>
          <cell r="E389" t="str">
            <v>m</v>
          </cell>
          <cell r="F389">
            <v>898.56</v>
          </cell>
        </row>
        <row r="390">
          <cell r="A390" t="str">
            <v>2 S 04 101 01</v>
          </cell>
          <cell r="B390" t="str">
            <v>Boca BSTC D=0,60 m normal</v>
          </cell>
          <cell r="E390" t="str">
            <v>und</v>
          </cell>
          <cell r="F390">
            <v>467.01</v>
          </cell>
        </row>
        <row r="391">
          <cell r="A391" t="str">
            <v>2 S 04 101 02</v>
          </cell>
          <cell r="B391" t="str">
            <v>Boca BSTC D=0,80m normal</v>
          </cell>
          <cell r="E391" t="str">
            <v>und</v>
          </cell>
          <cell r="F391">
            <v>778.51</v>
          </cell>
        </row>
        <row r="392">
          <cell r="A392" t="str">
            <v>2 S 04 101 03</v>
          </cell>
          <cell r="B392" t="str">
            <v>Boca BSTC D=1,00m normal</v>
          </cell>
          <cell r="E392" t="str">
            <v>und</v>
          </cell>
          <cell r="F392">
            <v>1204.75</v>
          </cell>
        </row>
        <row r="393">
          <cell r="A393" t="str">
            <v>2 S 04 101 04</v>
          </cell>
          <cell r="B393" t="str">
            <v>Boca BSTC D=1,20m normal</v>
          </cell>
          <cell r="E393" t="str">
            <v>und</v>
          </cell>
          <cell r="F393">
            <v>1743.56</v>
          </cell>
        </row>
        <row r="394">
          <cell r="A394" t="str">
            <v>2 S 04 101 05</v>
          </cell>
          <cell r="B394" t="str">
            <v>Boca BSTC D=1,50m normal</v>
          </cell>
          <cell r="E394" t="str">
            <v>und</v>
          </cell>
          <cell r="F394">
            <v>3148.01</v>
          </cell>
        </row>
        <row r="395">
          <cell r="A395" t="str">
            <v>2 S 04 101 06</v>
          </cell>
          <cell r="B395" t="str">
            <v>Boca BSTC D=0,60m - esc.=15</v>
          </cell>
          <cell r="E395" t="str">
            <v>und</v>
          </cell>
          <cell r="F395">
            <v>490.76</v>
          </cell>
        </row>
        <row r="396">
          <cell r="A396" t="str">
            <v>2 S 04 101 07</v>
          </cell>
          <cell r="B396" t="str">
            <v>Boca BSTC D=0,80 m - esc.=15</v>
          </cell>
          <cell r="E396" t="str">
            <v>und</v>
          </cell>
          <cell r="F396">
            <v>819.08</v>
          </cell>
        </row>
        <row r="397">
          <cell r="A397" t="str">
            <v>2 S 04 101 08</v>
          </cell>
          <cell r="B397" t="str">
            <v>Boca BSTC D=1,00 m - esc.=15</v>
          </cell>
          <cell r="E397" t="str">
            <v>und</v>
          </cell>
          <cell r="F397">
            <v>1263.28</v>
          </cell>
        </row>
        <row r="398">
          <cell r="A398" t="str">
            <v>2 S 04 101 09</v>
          </cell>
          <cell r="B398" t="str">
            <v>Boca BSTC D=1,20 m - esc.=15</v>
          </cell>
          <cell r="E398" t="str">
            <v>und</v>
          </cell>
          <cell r="F398">
            <v>1834.07</v>
          </cell>
        </row>
        <row r="399">
          <cell r="A399" t="str">
            <v>2 S 04 101 10</v>
          </cell>
          <cell r="B399" t="str">
            <v>Boca BSTC D=1,50 m - esc.=15</v>
          </cell>
          <cell r="E399" t="str">
            <v>und</v>
          </cell>
          <cell r="F399">
            <v>3317.23</v>
          </cell>
        </row>
        <row r="400">
          <cell r="A400" t="str">
            <v>2 S 04 101 11</v>
          </cell>
          <cell r="B400" t="str">
            <v>Boca BSTC D=0,60 m - esc.=30</v>
          </cell>
          <cell r="E400" t="str">
            <v>und</v>
          </cell>
          <cell r="F400">
            <v>547.66</v>
          </cell>
        </row>
        <row r="401">
          <cell r="A401" t="str">
            <v>2 S 04 101 12</v>
          </cell>
          <cell r="B401" t="str">
            <v>Boca BSTC D=0,80 m - esc.=30</v>
          </cell>
          <cell r="E401" t="str">
            <v>und</v>
          </cell>
          <cell r="F401">
            <v>911.4</v>
          </cell>
        </row>
        <row r="402">
          <cell r="A402" t="str">
            <v>2 S 04 101 13</v>
          </cell>
          <cell r="B402" t="str">
            <v>Boca BSTC D=1,00 m - esc.=30</v>
          </cell>
          <cell r="E402" t="str">
            <v>und</v>
          </cell>
          <cell r="F402">
            <v>1405.29</v>
          </cell>
        </row>
        <row r="403">
          <cell r="A403" t="str">
            <v>2 S 04 101 14</v>
          </cell>
          <cell r="B403" t="str">
            <v>Boca BSTC D=1,20 m - esc.=30</v>
          </cell>
          <cell r="E403" t="str">
            <v>und</v>
          </cell>
          <cell r="F403">
            <v>2045.56</v>
          </cell>
        </row>
        <row r="404">
          <cell r="A404" t="str">
            <v>2 S 04 101 15</v>
          </cell>
          <cell r="B404" t="str">
            <v>Boca BSTC D=1,50 m - esc.=30</v>
          </cell>
          <cell r="E404" t="str">
            <v>und</v>
          </cell>
          <cell r="F404">
            <v>3710.45</v>
          </cell>
        </row>
        <row r="405">
          <cell r="A405" t="str">
            <v>2 S 04 101 16</v>
          </cell>
          <cell r="B405" t="str">
            <v>Boca BSTC D=0,60 m - esc.=45</v>
          </cell>
          <cell r="E405" t="str">
            <v>und</v>
          </cell>
          <cell r="F405">
            <v>676.96</v>
          </cell>
        </row>
        <row r="406">
          <cell r="A406" t="str">
            <v>2 S 04 101 17</v>
          </cell>
          <cell r="B406" t="str">
            <v>Boca BSTC D=0,80 m - esc.=45</v>
          </cell>
          <cell r="E406" t="str">
            <v>und</v>
          </cell>
          <cell r="F406">
            <v>1226.7</v>
          </cell>
        </row>
        <row r="407">
          <cell r="A407" t="str">
            <v>2 S 04 101 18</v>
          </cell>
          <cell r="B407" t="str">
            <v>Boca BSTC D=1,00 m - esc.=45</v>
          </cell>
          <cell r="E407" t="str">
            <v>und</v>
          </cell>
          <cell r="F407">
            <v>1742.67</v>
          </cell>
        </row>
        <row r="408">
          <cell r="A408" t="str">
            <v>2 S 04 101 19</v>
          </cell>
          <cell r="B408" t="str">
            <v>Boca BSTC D=1,20 m - esc.=45</v>
          </cell>
          <cell r="E408" t="str">
            <v>und</v>
          </cell>
          <cell r="F408">
            <v>2538.5</v>
          </cell>
        </row>
        <row r="409">
          <cell r="A409" t="str">
            <v>2 S 04 101 20</v>
          </cell>
          <cell r="B409" t="str">
            <v>Boca BSTC D=1,50 m - esc.=45</v>
          </cell>
          <cell r="E409" t="str">
            <v>und</v>
          </cell>
          <cell r="F409">
            <v>4665.8900000000003</v>
          </cell>
        </row>
        <row r="410">
          <cell r="A410" t="str">
            <v>2 S 04 110 01</v>
          </cell>
          <cell r="B410" t="str">
            <v>Corpo BDTC D=1,00m</v>
          </cell>
          <cell r="E410" t="str">
            <v>m</v>
          </cell>
          <cell r="F410">
            <v>927.15</v>
          </cell>
        </row>
        <row r="411">
          <cell r="A411" t="str">
            <v>2 S 04 110 02</v>
          </cell>
          <cell r="B411" t="str">
            <v>Corpo BDTC D=1,20m</v>
          </cell>
          <cell r="E411" t="str">
            <v>m</v>
          </cell>
          <cell r="F411">
            <v>1186.5</v>
          </cell>
        </row>
        <row r="412">
          <cell r="A412" t="str">
            <v>2 S 04 110 03</v>
          </cell>
          <cell r="B412" t="str">
            <v>Corpo BDTC D=1,50m</v>
          </cell>
          <cell r="E412" t="str">
            <v>m</v>
          </cell>
          <cell r="F412">
            <v>1894.91</v>
          </cell>
        </row>
        <row r="413">
          <cell r="A413" t="str">
            <v>2 S 04 111 01</v>
          </cell>
          <cell r="B413" t="str">
            <v>Boca BDTC D=1,00m normal</v>
          </cell>
          <cell r="E413" t="str">
            <v>und</v>
          </cell>
          <cell r="F413">
            <v>1687.18</v>
          </cell>
        </row>
        <row r="414">
          <cell r="A414" t="str">
            <v>2 S 04 111 02</v>
          </cell>
          <cell r="B414" t="str">
            <v>Boca BDTC D=1,20m normal</v>
          </cell>
          <cell r="E414" t="str">
            <v>und</v>
          </cell>
          <cell r="F414">
            <v>2449.44</v>
          </cell>
        </row>
        <row r="415">
          <cell r="A415" t="str">
            <v>2 S 04 111 03</v>
          </cell>
          <cell r="B415" t="str">
            <v>Boca BDTC D=1,50m normal</v>
          </cell>
          <cell r="E415" t="str">
            <v>und</v>
          </cell>
          <cell r="F415">
            <v>4303.68</v>
          </cell>
        </row>
        <row r="416">
          <cell r="A416" t="str">
            <v>2 S 04 111 05</v>
          </cell>
          <cell r="B416" t="str">
            <v>Boca BDTC D=1,00 m - esc.=15</v>
          </cell>
          <cell r="E416" t="str">
            <v>und</v>
          </cell>
          <cell r="F416">
            <v>1762.9</v>
          </cell>
        </row>
        <row r="417">
          <cell r="A417" t="str">
            <v>2 S 04 111 06</v>
          </cell>
          <cell r="B417" t="str">
            <v>Boca BDTC D=1,20 m - esc.=15</v>
          </cell>
          <cell r="E417" t="str">
            <v>und</v>
          </cell>
          <cell r="F417">
            <v>2564.41</v>
          </cell>
        </row>
        <row r="418">
          <cell r="A418" t="str">
            <v>2 S 04 111 07</v>
          </cell>
          <cell r="B418" t="str">
            <v>Boca BDTC D=1,50 m - esc.=15</v>
          </cell>
          <cell r="E418" t="str">
            <v>und</v>
          </cell>
          <cell r="F418">
            <v>4518.67</v>
          </cell>
        </row>
        <row r="419">
          <cell r="A419" t="str">
            <v>2 S 04 111 08</v>
          </cell>
          <cell r="B419" t="str">
            <v>Boca BDTC D=1,00 - esc.=30</v>
          </cell>
          <cell r="E419" t="str">
            <v>und</v>
          </cell>
          <cell r="F419">
            <v>1960.49</v>
          </cell>
        </row>
        <row r="420">
          <cell r="A420" t="str">
            <v>2 S 04 111 09</v>
          </cell>
          <cell r="B420" t="str">
            <v>Boca BDTC D=1,20 m - esc.=30</v>
          </cell>
          <cell r="E420" t="str">
            <v>und</v>
          </cell>
          <cell r="F420">
            <v>2854.31</v>
          </cell>
        </row>
        <row r="421">
          <cell r="A421" t="str">
            <v>2 S 04 111 10</v>
          </cell>
          <cell r="B421" t="str">
            <v>Boca BDTC D=1,50 m - esc.=30</v>
          </cell>
          <cell r="E421" t="str">
            <v>und</v>
          </cell>
          <cell r="F421">
            <v>5049.58</v>
          </cell>
        </row>
        <row r="422">
          <cell r="A422" t="str">
            <v>2 S 04 111 11</v>
          </cell>
          <cell r="B422" t="str">
            <v>Boca BDTC D=1,00 m - esc.=45</v>
          </cell>
          <cell r="E422" t="str">
            <v>und</v>
          </cell>
          <cell r="F422">
            <v>2420.2399999999998</v>
          </cell>
        </row>
        <row r="423">
          <cell r="A423" t="str">
            <v>2 S 04 111 12</v>
          </cell>
          <cell r="B423" t="str">
            <v>Boca BDTC D=1,20 m - esc.=45</v>
          </cell>
          <cell r="E423" t="str">
            <v>und</v>
          </cell>
          <cell r="F423">
            <v>3523.01</v>
          </cell>
        </row>
        <row r="424">
          <cell r="A424" t="str">
            <v>2 S 04 111 13</v>
          </cell>
          <cell r="B424" t="str">
            <v>Boca BDTC D=1,50 m - esc.=45</v>
          </cell>
          <cell r="E424" t="str">
            <v>und</v>
          </cell>
          <cell r="F424">
            <v>6248.02</v>
          </cell>
        </row>
        <row r="425">
          <cell r="A425" t="str">
            <v>2 S 04 120 01</v>
          </cell>
          <cell r="B425" t="str">
            <v>Corpo BTTC D=1,00m</v>
          </cell>
          <cell r="E425" t="str">
            <v>m</v>
          </cell>
          <cell r="F425">
            <v>1307.51</v>
          </cell>
        </row>
        <row r="426">
          <cell r="A426" t="str">
            <v>2 S 04 120 02</v>
          </cell>
          <cell r="B426" t="str">
            <v>Corpo BTTC D=1,20m</v>
          </cell>
          <cell r="E426" t="str">
            <v>m</v>
          </cell>
          <cell r="F426">
            <v>1768.82</v>
          </cell>
        </row>
        <row r="427">
          <cell r="A427" t="str">
            <v>2 S 04 120 03</v>
          </cell>
          <cell r="B427" t="str">
            <v>Corpo BTTC D=1,50m</v>
          </cell>
          <cell r="E427" t="str">
            <v>m</v>
          </cell>
          <cell r="F427">
            <v>2637.95</v>
          </cell>
        </row>
        <row r="428">
          <cell r="A428" t="str">
            <v>2 S 04 121 01</v>
          </cell>
          <cell r="B428" t="str">
            <v>Boca BTTC D=1,00m normal</v>
          </cell>
          <cell r="E428" t="str">
            <v>und</v>
          </cell>
          <cell r="F428">
            <v>2177.25</v>
          </cell>
        </row>
        <row r="429">
          <cell r="A429" t="str">
            <v>2 S 04 121 02</v>
          </cell>
          <cell r="B429" t="str">
            <v>Boca BTTC D=1,20m normal</v>
          </cell>
          <cell r="E429" t="str">
            <v>und</v>
          </cell>
          <cell r="F429">
            <v>3162.21</v>
          </cell>
        </row>
        <row r="430">
          <cell r="A430" t="str">
            <v>2 S 04 121 03</v>
          </cell>
          <cell r="B430" t="str">
            <v>Boca BTTC D=1,50m normal</v>
          </cell>
          <cell r="E430" t="str">
            <v>und</v>
          </cell>
          <cell r="F430">
            <v>5501.76</v>
          </cell>
        </row>
        <row r="431">
          <cell r="A431" t="str">
            <v>2 S 04 121 04</v>
          </cell>
          <cell r="B431" t="str">
            <v>Boca BTTC D=1,00 m - esc.=15</v>
          </cell>
          <cell r="E431" t="str">
            <v>und</v>
          </cell>
          <cell r="F431">
            <v>2268.85</v>
          </cell>
        </row>
        <row r="432">
          <cell r="A432" t="str">
            <v>2 S 04 121 05</v>
          </cell>
          <cell r="B432" t="str">
            <v>Boca BTTC D=1,20 m - esc.=15</v>
          </cell>
          <cell r="E432" t="str">
            <v>und</v>
          </cell>
          <cell r="F432">
            <v>3302.99</v>
          </cell>
        </row>
        <row r="433">
          <cell r="A433" t="str">
            <v>2 S 04 121 06</v>
          </cell>
          <cell r="B433" t="str">
            <v>Boca BTTC D=1,50 m - esc.=15</v>
          </cell>
          <cell r="E433" t="str">
            <v>und</v>
          </cell>
          <cell r="F433">
            <v>5751.61</v>
          </cell>
        </row>
        <row r="434">
          <cell r="A434" t="str">
            <v>2 S 04 121 07</v>
          </cell>
          <cell r="B434" t="str">
            <v>Boca BTTC D=1,00 m - esc.=30</v>
          </cell>
          <cell r="E434" t="str">
            <v>und</v>
          </cell>
          <cell r="F434">
            <v>2524.5500000000002</v>
          </cell>
        </row>
        <row r="435">
          <cell r="A435" t="str">
            <v>2 S 04 121 08</v>
          </cell>
          <cell r="B435" t="str">
            <v>Boca BTTC D=1,20 m - esc.=30</v>
          </cell>
          <cell r="E435" t="str">
            <v>und</v>
          </cell>
          <cell r="F435">
            <v>3674.13</v>
          </cell>
        </row>
        <row r="436">
          <cell r="A436" t="str">
            <v>2 S 04 121 09</v>
          </cell>
          <cell r="B436" t="str">
            <v>Boca BTTC D=1,50 m - esc.=30</v>
          </cell>
          <cell r="E436" t="str">
            <v>und</v>
          </cell>
          <cell r="F436">
            <v>6416.14</v>
          </cell>
        </row>
        <row r="437">
          <cell r="A437" t="str">
            <v>2 S 04 121 10</v>
          </cell>
          <cell r="B437" t="str">
            <v>Boca BTTC D=1,00 m - esc.=45</v>
          </cell>
          <cell r="E437" t="str">
            <v>und</v>
          </cell>
          <cell r="F437">
            <v>3102.83</v>
          </cell>
        </row>
        <row r="438">
          <cell r="A438" t="str">
            <v>2 S 04 121 11</v>
          </cell>
          <cell r="B438" t="str">
            <v>Boca BTTC D=1,20 m - esc.=45</v>
          </cell>
          <cell r="E438" t="str">
            <v>und</v>
          </cell>
          <cell r="F438">
            <v>4520.6400000000003</v>
          </cell>
        </row>
        <row r="439">
          <cell r="A439" t="str">
            <v>2 S 04 121 12</v>
          </cell>
          <cell r="B439" t="str">
            <v>Boca BTTC D=1,50 m - esc.=45</v>
          </cell>
          <cell r="E439" t="str">
            <v>und</v>
          </cell>
          <cell r="F439">
            <v>7937.31</v>
          </cell>
        </row>
        <row r="440">
          <cell r="A440" t="str">
            <v>2 S 04 200 01</v>
          </cell>
          <cell r="B440" t="str">
            <v>Corpo BSCC 1,50 x 1,50 m alt. 0 a 1,00 m</v>
          </cell>
          <cell r="E440" t="str">
            <v>und</v>
          </cell>
          <cell r="F440">
            <v>943.77</v>
          </cell>
        </row>
        <row r="441">
          <cell r="A441" t="str">
            <v>2 S 04 200 02</v>
          </cell>
          <cell r="B441" t="str">
            <v>Corpo BSCC 2,00 x 2,00 m alt. 0 a 1,00 m</v>
          </cell>
          <cell r="E441" t="str">
            <v>und</v>
          </cell>
          <cell r="F441">
            <v>1364.43</v>
          </cell>
        </row>
        <row r="442">
          <cell r="A442" t="str">
            <v>2 S 04 200 03</v>
          </cell>
          <cell r="B442" t="str">
            <v>Corpo BSCC 2,50 x 2,50 m alt. 0 a 1,00 m</v>
          </cell>
          <cell r="E442" t="str">
            <v>m</v>
          </cell>
          <cell r="F442">
            <v>1942.01</v>
          </cell>
        </row>
        <row r="443">
          <cell r="A443" t="str">
            <v>2 S 04 200 04</v>
          </cell>
          <cell r="B443" t="str">
            <v>Corpo BSCC 3,00 x 3,00 m alt. 0 a 1,00 m</v>
          </cell>
          <cell r="E443" t="str">
            <v>m</v>
          </cell>
          <cell r="F443">
            <v>2556.91</v>
          </cell>
        </row>
        <row r="444">
          <cell r="A444" t="str">
            <v>2 S 04 200 05</v>
          </cell>
          <cell r="B444" t="str">
            <v>Corpo BSCC 1,50 x 1,50 m alt. 1,00 a 2,50 m</v>
          </cell>
          <cell r="E444" t="str">
            <v>m</v>
          </cell>
          <cell r="F444">
            <v>854.14</v>
          </cell>
        </row>
        <row r="445">
          <cell r="A445" t="str">
            <v>2 S 04 200 06</v>
          </cell>
          <cell r="B445" t="str">
            <v>Corpo BSCC 2,00 x 2,00 m alt. 1,00 a 2,50 m</v>
          </cell>
          <cell r="E445" t="str">
            <v>m</v>
          </cell>
          <cell r="F445">
            <v>1220.78</v>
          </cell>
        </row>
        <row r="446">
          <cell r="A446" t="str">
            <v>2 S 04 200 07</v>
          </cell>
          <cell r="B446" t="str">
            <v>Corpo BSCC 2,50 x 2,50 m alt. 1,00 a 2,50 m</v>
          </cell>
          <cell r="E446" t="str">
            <v>m</v>
          </cell>
          <cell r="F446">
            <v>1836.29</v>
          </cell>
        </row>
        <row r="447">
          <cell r="A447" t="str">
            <v>2 S 04 200 08</v>
          </cell>
          <cell r="B447" t="str">
            <v>Corpo BSCC 3,00 x 3,00 m alt. 1,00 a 2,50 m</v>
          </cell>
          <cell r="E447" t="str">
            <v>m</v>
          </cell>
          <cell r="F447">
            <v>2496.2199999999998</v>
          </cell>
        </row>
        <row r="448">
          <cell r="A448" t="str">
            <v>2 S 04 200 09</v>
          </cell>
          <cell r="B448" t="str">
            <v>Corpo BSCC 1,50 x 1,50 m alt. 2,50 a 5,00 m</v>
          </cell>
          <cell r="E448" t="str">
            <v>m</v>
          </cell>
          <cell r="F448">
            <v>932.05</v>
          </cell>
        </row>
        <row r="449">
          <cell r="A449" t="str">
            <v>2 S 04 200 10</v>
          </cell>
          <cell r="B449" t="str">
            <v>Corpo BSCC 2,00 x 2,00 m alt. 2,50 a 5,00 m</v>
          </cell>
          <cell r="E449" t="str">
            <v>m</v>
          </cell>
          <cell r="F449">
            <v>1443.11</v>
          </cell>
        </row>
        <row r="450">
          <cell r="A450" t="str">
            <v>2 S 04 200 11</v>
          </cell>
          <cell r="B450" t="str">
            <v>Corpo BSCC 2,50 x 2,50 m alt. 2,50 a 5,00 m</v>
          </cell>
          <cell r="E450" t="str">
            <v>m</v>
          </cell>
          <cell r="F450">
            <v>2118.4699999999998</v>
          </cell>
        </row>
        <row r="451">
          <cell r="A451" t="str">
            <v>2 S 04 200 12</v>
          </cell>
          <cell r="B451" t="str">
            <v>Corpo BSCC 3,00 x 3,00 m alt. 2,50 a 5,00 m</v>
          </cell>
          <cell r="E451" t="str">
            <v>m</v>
          </cell>
          <cell r="F451">
            <v>3067.32</v>
          </cell>
        </row>
        <row r="452">
          <cell r="A452" t="str">
            <v>2 S 04 200 13</v>
          </cell>
          <cell r="B452" t="str">
            <v>Corpo BSCC 1,50 x 1,50 m alt. 5,00 a 7,50 m</v>
          </cell>
          <cell r="E452" t="str">
            <v>m</v>
          </cell>
          <cell r="F452">
            <v>1063.42</v>
          </cell>
        </row>
        <row r="453">
          <cell r="A453" t="str">
            <v>2 S 04 200 14</v>
          </cell>
          <cell r="B453" t="str">
            <v>Corpo BSCC 2,00 x 2,00 m alt. 5,00 a 7,50 m</v>
          </cell>
          <cell r="E453" t="str">
            <v>m</v>
          </cell>
          <cell r="F453">
            <v>1623.18</v>
          </cell>
        </row>
        <row r="454">
          <cell r="A454" t="str">
            <v>2 S 04 200 15</v>
          </cell>
          <cell r="B454" t="str">
            <v>Corpo BSCC 2,50 x 2,50 m alt. 5,00 a 7,50 m</v>
          </cell>
          <cell r="E454" t="str">
            <v>m</v>
          </cell>
          <cell r="F454">
            <v>2370.19</v>
          </cell>
        </row>
        <row r="455">
          <cell r="A455" t="str">
            <v>2 S 04 200 16</v>
          </cell>
          <cell r="B455" t="str">
            <v>Corpo BSCC 3,00 x 3,00 m alt. 5,00 a 7,50 m</v>
          </cell>
          <cell r="E455" t="str">
            <v>m</v>
          </cell>
          <cell r="F455">
            <v>3359.73</v>
          </cell>
        </row>
        <row r="456">
          <cell r="A456" t="str">
            <v>2 S 04 200 17</v>
          </cell>
          <cell r="B456" t="str">
            <v>Corpo BSCC 1,50 x 1,50 m alt. 7,50 a 10,00 m</v>
          </cell>
          <cell r="E456" t="str">
            <v>m</v>
          </cell>
          <cell r="F456">
            <v>1223.9100000000001</v>
          </cell>
        </row>
        <row r="457">
          <cell r="A457" t="str">
            <v>2 S 04 200 18</v>
          </cell>
          <cell r="B457" t="str">
            <v>Corpo BSCC 2,00 x 2,00 m alt. 7,50 a 10,00 m</v>
          </cell>
          <cell r="E457" t="str">
            <v>m</v>
          </cell>
          <cell r="F457">
            <v>1828.6</v>
          </cell>
        </row>
        <row r="458">
          <cell r="A458" t="str">
            <v>2 S 04 200 19</v>
          </cell>
          <cell r="B458" t="str">
            <v>Corpo BSCC 2,50 x 2,50 m alt. 7,50 a 10,00 m</v>
          </cell>
          <cell r="E458" t="str">
            <v>m</v>
          </cell>
          <cell r="F458">
            <v>2612.86</v>
          </cell>
        </row>
        <row r="459">
          <cell r="A459" t="str">
            <v>2 S 04 200 20</v>
          </cell>
          <cell r="B459" t="str">
            <v>Corpo BSCC 3,00 x 3,00 m alt. 7,50 a 10,00 m</v>
          </cell>
          <cell r="E459" t="str">
            <v>m</v>
          </cell>
          <cell r="F459">
            <v>3692.26</v>
          </cell>
        </row>
        <row r="460">
          <cell r="A460" t="str">
            <v>2 S 04 200 21</v>
          </cell>
          <cell r="B460" t="str">
            <v>Corpo BSCC 1,50 x 1,50 m alt. 10,00 a 12,50 m</v>
          </cell>
          <cell r="E460" t="str">
            <v>m</v>
          </cell>
          <cell r="F460">
            <v>1274.94</v>
          </cell>
        </row>
        <row r="461">
          <cell r="A461" t="str">
            <v>2 S 04 200 22</v>
          </cell>
          <cell r="B461" t="str">
            <v>Corpo BSCC 2,00 x 2,00 m alt. 10,00 a 12,50 m</v>
          </cell>
          <cell r="E461" t="str">
            <v>m</v>
          </cell>
          <cell r="F461">
            <v>1990.99</v>
          </cell>
        </row>
        <row r="462">
          <cell r="A462" t="str">
            <v>2 S 04 200 23</v>
          </cell>
          <cell r="B462" t="str">
            <v>Corpo BSCC 2,50 x 2,50 m alt. 10,00 a 12,50 m</v>
          </cell>
          <cell r="E462" t="str">
            <v>m</v>
          </cell>
          <cell r="F462">
            <v>2874.2</v>
          </cell>
        </row>
        <row r="463">
          <cell r="A463" t="str">
            <v>2 S 04 200 24</v>
          </cell>
          <cell r="B463" t="str">
            <v>Corpo BSCC 3,00 a 3,00 m alt. 10,00 a 12,50 m</v>
          </cell>
          <cell r="E463" t="str">
            <v>m</v>
          </cell>
          <cell r="F463">
            <v>4012.73</v>
          </cell>
        </row>
        <row r="464">
          <cell r="A464" t="str">
            <v>2 S 04 200 25</v>
          </cell>
          <cell r="B464" t="str">
            <v>Corpo BSCC 1,50 x 1,50 m alt. 12,50 a 15,00 m</v>
          </cell>
          <cell r="E464" t="str">
            <v>m</v>
          </cell>
          <cell r="F464">
            <v>1339.2</v>
          </cell>
        </row>
        <row r="465">
          <cell r="A465" t="str">
            <v>2 S 04 200 26</v>
          </cell>
          <cell r="B465" t="str">
            <v>Corpo BSCC 2,00 a 2,00 m alt. 12,50 a 15,00 m</v>
          </cell>
          <cell r="E465" t="str">
            <v>m</v>
          </cell>
          <cell r="F465">
            <v>2140.7800000000002</v>
          </cell>
        </row>
        <row r="466">
          <cell r="A466" t="str">
            <v>2 S 04 200 27</v>
          </cell>
          <cell r="B466" t="str">
            <v>Corpo BSCC 2,50 x 2,50 m alt. 12,50 a 15,00 m</v>
          </cell>
          <cell r="E466" t="str">
            <v>m</v>
          </cell>
          <cell r="F466">
            <v>3247.57</v>
          </cell>
        </row>
        <row r="467">
          <cell r="A467" t="str">
            <v>2 S 04 200 28</v>
          </cell>
          <cell r="B467" t="str">
            <v>Corpo BSCC 3,00 x 3,00 m alt. 12,50 a 15,00 m</v>
          </cell>
          <cell r="E467" t="str">
            <v>m</v>
          </cell>
          <cell r="F467">
            <v>4343</v>
          </cell>
        </row>
        <row r="468">
          <cell r="A468" t="str">
            <v>2 S 04 201 01</v>
          </cell>
          <cell r="B468" t="str">
            <v>Boca BSCC 1,50 x 1,50 m normal</v>
          </cell>
          <cell r="E468" t="str">
            <v>und</v>
          </cell>
          <cell r="F468">
            <v>5412.49</v>
          </cell>
        </row>
        <row r="469">
          <cell r="A469" t="str">
            <v>2 S 04 201 02</v>
          </cell>
          <cell r="B469" t="str">
            <v>Boca BSCC 2,00 x 2,00 m normal</v>
          </cell>
          <cell r="E469" t="str">
            <v>und</v>
          </cell>
          <cell r="F469">
            <v>8475.8799999999992</v>
          </cell>
        </row>
        <row r="470">
          <cell r="A470" t="str">
            <v>2 S 04 201 03</v>
          </cell>
          <cell r="B470" t="str">
            <v>Boca BSCC 2,50 x 2,50 m normal</v>
          </cell>
          <cell r="E470" t="str">
            <v>und</v>
          </cell>
          <cell r="F470">
            <v>11448.96</v>
          </cell>
        </row>
        <row r="471">
          <cell r="A471" t="str">
            <v>2 S 04 201 04</v>
          </cell>
          <cell r="B471" t="str">
            <v>Boca BSCC 3,00 x 3,00 m normal</v>
          </cell>
          <cell r="E471" t="str">
            <v>und</v>
          </cell>
          <cell r="F471">
            <v>16400.13</v>
          </cell>
        </row>
        <row r="472">
          <cell r="A472" t="str">
            <v>2 S 04 201 05</v>
          </cell>
          <cell r="B472" t="str">
            <v>Boca BSCC 1,50 x 1,50 m - esc.=15</v>
          </cell>
          <cell r="E472" t="str">
            <v>und</v>
          </cell>
          <cell r="F472">
            <v>5507.51</v>
          </cell>
        </row>
        <row r="473">
          <cell r="A473" t="str">
            <v>2 S 04 201 06</v>
          </cell>
          <cell r="B473" t="str">
            <v>Boca BSCC 2,00 x 2,00 m - esc.=15</v>
          </cell>
          <cell r="E473" t="str">
            <v>und</v>
          </cell>
          <cell r="F473">
            <v>8579.7000000000007</v>
          </cell>
        </row>
        <row r="474">
          <cell r="A474" t="str">
            <v>2 S 04 201 07</v>
          </cell>
          <cell r="B474" t="str">
            <v>Boca BSCC 2,50 x 2,50 m - esc.=15</v>
          </cell>
          <cell r="E474" t="str">
            <v>und</v>
          </cell>
          <cell r="F474">
            <v>12065.22</v>
          </cell>
        </row>
        <row r="475">
          <cell r="A475" t="str">
            <v>2 S 04 201 08</v>
          </cell>
          <cell r="B475" t="str">
            <v>Boca BSCC 3,00 x 3,00 m - esc.=15</v>
          </cell>
          <cell r="E475" t="str">
            <v>und</v>
          </cell>
          <cell r="F475">
            <v>17191.55</v>
          </cell>
        </row>
        <row r="476">
          <cell r="A476" t="str">
            <v>2 S 04 201 09</v>
          </cell>
          <cell r="B476" t="str">
            <v>Boca BSCC 1,50 x 1,50 m - esc.=30</v>
          </cell>
          <cell r="E476" t="str">
            <v>und</v>
          </cell>
          <cell r="F476">
            <v>6004.52</v>
          </cell>
        </row>
        <row r="477">
          <cell r="A477" t="str">
            <v>2 S 04 201 10</v>
          </cell>
          <cell r="B477" t="str">
            <v>Boca BSCC 2,00 x 2,00 m - esc.=30</v>
          </cell>
          <cell r="E477" t="str">
            <v>und</v>
          </cell>
          <cell r="F477">
            <v>9336.23</v>
          </cell>
        </row>
        <row r="478">
          <cell r="A478" t="str">
            <v>2 S 04 201 11</v>
          </cell>
          <cell r="B478" t="str">
            <v>Boca BSCC 2,50 x 2,50 m - esc.=30</v>
          </cell>
          <cell r="E478" t="str">
            <v>und</v>
          </cell>
          <cell r="F478">
            <v>13432.34</v>
          </cell>
        </row>
        <row r="479">
          <cell r="A479" t="str">
            <v>2 S 04 201 12</v>
          </cell>
          <cell r="B479" t="str">
            <v>Boca BSCC 3,00 x 3,00 m =esc.=30</v>
          </cell>
          <cell r="E479" t="str">
            <v>und</v>
          </cell>
          <cell r="F479">
            <v>18960.41</v>
          </cell>
        </row>
        <row r="480">
          <cell r="A480" t="str">
            <v>2 S 04 201 13</v>
          </cell>
          <cell r="B480" t="str">
            <v>Boca BSCC 1,50 x 1,50 m - esc.=45</v>
          </cell>
          <cell r="E480" t="str">
            <v>und</v>
          </cell>
          <cell r="F480">
            <v>7470.4</v>
          </cell>
        </row>
        <row r="481">
          <cell r="A481" t="str">
            <v>2 S 04 201 14</v>
          </cell>
          <cell r="B481" t="str">
            <v>Boca BSCC 2,00 x 2,00 m - esc.=45</v>
          </cell>
          <cell r="E481" t="str">
            <v>und</v>
          </cell>
          <cell r="F481">
            <v>11996.21</v>
          </cell>
        </row>
        <row r="482">
          <cell r="A482" t="str">
            <v>2 S 04 201 15</v>
          </cell>
          <cell r="B482" t="str">
            <v>Boca BSCC 2,50 x 2,50 m - esc.=45</v>
          </cell>
          <cell r="E482" t="str">
            <v>und</v>
          </cell>
          <cell r="F482">
            <v>17013.89</v>
          </cell>
        </row>
        <row r="483">
          <cell r="A483" t="str">
            <v>2 S 04 201 16</v>
          </cell>
          <cell r="B483" t="str">
            <v>Boca BSCC 3,00 x 3,00 m - esc.=45</v>
          </cell>
          <cell r="E483" t="str">
            <v>und</v>
          </cell>
          <cell r="F483">
            <v>23924.55</v>
          </cell>
        </row>
        <row r="484">
          <cell r="A484" t="str">
            <v>2 S 04 210 01</v>
          </cell>
          <cell r="B484" t="str">
            <v>Corpo BDCC 1,50 x 1,50 m alt. 0 a 1,00 m</v>
          </cell>
          <cell r="E484" t="str">
            <v>m</v>
          </cell>
          <cell r="F484">
            <v>1647.9</v>
          </cell>
        </row>
        <row r="485">
          <cell r="A485" t="str">
            <v>2 S 04 210 02</v>
          </cell>
          <cell r="B485" t="str">
            <v>Corpo BDCC 2,00 x 2,00 m alt. 0 a 1,00 m</v>
          </cell>
          <cell r="E485" t="str">
            <v>m</v>
          </cell>
          <cell r="F485">
            <v>2391.0500000000002</v>
          </cell>
        </row>
        <row r="486">
          <cell r="A486" t="str">
            <v>2 S 04 210 03</v>
          </cell>
          <cell r="B486" t="str">
            <v>Corpo BDCC 2,50 x 2,50 m alt. 0 a 1,00 m</v>
          </cell>
          <cell r="E486" t="str">
            <v>m</v>
          </cell>
          <cell r="F486">
            <v>3013.05</v>
          </cell>
        </row>
        <row r="487">
          <cell r="A487" t="str">
            <v>2 S 04 210 04</v>
          </cell>
          <cell r="B487" t="str">
            <v>Corpo BDCC 3,00 x 3,00 m alt. 0 a 1,00</v>
          </cell>
          <cell r="E487" t="str">
            <v>m</v>
          </cell>
          <cell r="F487">
            <v>4144.82</v>
          </cell>
        </row>
        <row r="488">
          <cell r="A488" t="str">
            <v>2 S 04 210 05</v>
          </cell>
          <cell r="B488" t="str">
            <v>Corpo BDCC 1,50 x 1,50 m alt. 1,00 a 2,50 m</v>
          </cell>
          <cell r="E488" t="str">
            <v>m</v>
          </cell>
          <cell r="F488">
            <v>1450.24</v>
          </cell>
        </row>
        <row r="489">
          <cell r="A489" t="str">
            <v>2 S 04 210 06</v>
          </cell>
          <cell r="B489" t="str">
            <v>Corpo BDCC 2,00 x 2,00 m alt. 1,00 a 2,50 m</v>
          </cell>
          <cell r="E489" t="str">
            <v>m</v>
          </cell>
          <cell r="F489">
            <v>2123.17</v>
          </cell>
        </row>
        <row r="490">
          <cell r="A490" t="str">
            <v>2 S 04 210 07</v>
          </cell>
          <cell r="B490" t="str">
            <v>Corpo BDCC 2,50 x 2,50 m alt. 1,00 a 2,50 m</v>
          </cell>
          <cell r="E490" t="str">
            <v>m</v>
          </cell>
          <cell r="F490">
            <v>2864.59</v>
          </cell>
        </row>
        <row r="491">
          <cell r="A491" t="str">
            <v>2 S 04 210 08</v>
          </cell>
          <cell r="B491" t="str">
            <v>Corpo BDCC 3,00 x 3,00 m alt. 1,00 a 2,50 m</v>
          </cell>
          <cell r="E491" t="str">
            <v>m</v>
          </cell>
          <cell r="F491">
            <v>3930.89</v>
          </cell>
        </row>
        <row r="492">
          <cell r="A492" t="str">
            <v>2 S 04 210 09</v>
          </cell>
          <cell r="B492" t="str">
            <v>Corpo BDCC 1,50 x 1,50 m alt. 2,50 a 5,00 m</v>
          </cell>
          <cell r="E492" t="str">
            <v>m</v>
          </cell>
          <cell r="F492">
            <v>1546.34</v>
          </cell>
        </row>
        <row r="493">
          <cell r="A493" t="str">
            <v>2 S 04 210 10</v>
          </cell>
          <cell r="B493" t="str">
            <v>Corpo BDCC 2,00 x 2,00 m alt. 2,50 a 5,00 m</v>
          </cell>
          <cell r="E493" t="str">
            <v>m</v>
          </cell>
          <cell r="F493">
            <v>2407.67</v>
          </cell>
        </row>
        <row r="494">
          <cell r="A494" t="str">
            <v>2 S 04 210 11</v>
          </cell>
          <cell r="B494" t="str">
            <v>Corpo BDCC 2,50 x 2,50 m alt. 2,50 a 5,00 m</v>
          </cell>
          <cell r="E494" t="str">
            <v>m</v>
          </cell>
          <cell r="F494">
            <v>3344.94</v>
          </cell>
        </row>
        <row r="495">
          <cell r="A495" t="str">
            <v>2 S 04 210 12</v>
          </cell>
          <cell r="B495" t="str">
            <v>Corpo BDCC 3,00 x 3,00 m alt. 2,50 a 5,00 m</v>
          </cell>
          <cell r="E495" t="str">
            <v>m</v>
          </cell>
          <cell r="F495">
            <v>4362.68</v>
          </cell>
        </row>
        <row r="496">
          <cell r="A496" t="str">
            <v>2 S 04 210 13</v>
          </cell>
          <cell r="B496" t="str">
            <v>Corpo BDCC 1,50 x 1,50 m alt. 5,00 a 7,50 m</v>
          </cell>
          <cell r="E496" t="str">
            <v>m</v>
          </cell>
          <cell r="F496">
            <v>1760.86</v>
          </cell>
        </row>
        <row r="497">
          <cell r="A497" t="str">
            <v>2 S 04 210 14</v>
          </cell>
          <cell r="B497" t="str">
            <v>Corpo BDCC 2,00 a 2,00 m alt. 5,00 a 7,50 m</v>
          </cell>
          <cell r="E497" t="str">
            <v>m</v>
          </cell>
          <cell r="F497">
            <v>2780.87</v>
          </cell>
        </row>
        <row r="498">
          <cell r="A498" t="str">
            <v>2 S 04 210 15</v>
          </cell>
          <cell r="B498" t="str">
            <v>Corpo BDCC 2,50 x 2,50 m alt. 5,00 a 7,50 m</v>
          </cell>
          <cell r="E498" t="str">
            <v>m</v>
          </cell>
          <cell r="F498">
            <v>3808.73</v>
          </cell>
        </row>
        <row r="499">
          <cell r="A499" t="str">
            <v>2 S 04 210 16</v>
          </cell>
          <cell r="B499" t="str">
            <v>Corpo BDCC 3,00 x 3,00 m alt. 5,00 a 7,50 m</v>
          </cell>
          <cell r="E499" t="str">
            <v>m</v>
          </cell>
          <cell r="F499">
            <v>5214.3500000000004</v>
          </cell>
        </row>
        <row r="500">
          <cell r="A500" t="str">
            <v>2 S 04 210 17</v>
          </cell>
          <cell r="B500" t="str">
            <v>Corpo BDCC 1,50 x 1,50 m alt. 7,50 a 10,00 m</v>
          </cell>
          <cell r="E500" t="str">
            <v>m</v>
          </cell>
          <cell r="F500">
            <v>1941.68</v>
          </cell>
        </row>
        <row r="501">
          <cell r="A501" t="str">
            <v>2 S 04 210 18</v>
          </cell>
          <cell r="B501" t="str">
            <v>Corpo BDCC 2,00 x 2,00 m alt. 7,50 a 10,00 m</v>
          </cell>
          <cell r="E501" t="str">
            <v>m</v>
          </cell>
          <cell r="F501">
            <v>3195.72</v>
          </cell>
        </row>
        <row r="502">
          <cell r="A502" t="str">
            <v>2 S 04 210 19</v>
          </cell>
          <cell r="B502" t="str">
            <v>Corpo BDCC 2,50 x 2,50 m alt. 7,50 a 10,00 m</v>
          </cell>
          <cell r="E502" t="str">
            <v>m</v>
          </cell>
          <cell r="F502">
            <v>4089.68</v>
          </cell>
        </row>
        <row r="503">
          <cell r="A503" t="str">
            <v>2 S 04 210 20</v>
          </cell>
          <cell r="B503" t="str">
            <v>Corpo BDCC 3,00 x 3,00 m alt. 7,50 a 10,00 m</v>
          </cell>
          <cell r="E503" t="str">
            <v>m</v>
          </cell>
          <cell r="F503">
            <v>5832.59</v>
          </cell>
        </row>
        <row r="504">
          <cell r="A504" t="str">
            <v>2 S 04 210 21</v>
          </cell>
          <cell r="B504" t="str">
            <v>Corpo BDCC 1,50 x 1,50 m alt. 10,00 a 12,50 m</v>
          </cell>
          <cell r="E504" t="str">
            <v>m</v>
          </cell>
          <cell r="F504">
            <v>2186.4499999999998</v>
          </cell>
        </row>
        <row r="505">
          <cell r="A505" t="str">
            <v>2 S 04 210 22</v>
          </cell>
          <cell r="B505" t="str">
            <v>Corpo BDCC 2,00 x 2,00 m alt. 10,00 a 12,50 m</v>
          </cell>
          <cell r="E505" t="str">
            <v>m</v>
          </cell>
          <cell r="F505">
            <v>3493.64</v>
          </cell>
        </row>
        <row r="506">
          <cell r="A506" t="str">
            <v>2 S 04 210 23</v>
          </cell>
          <cell r="B506" t="str">
            <v>Corpo BDCC 2,50 x 2,50 m alt. 10,00 a 12,50 m</v>
          </cell>
          <cell r="E506" t="str">
            <v>m</v>
          </cell>
          <cell r="F506">
            <v>4625.7</v>
          </cell>
        </row>
        <row r="507">
          <cell r="A507" t="str">
            <v>2 S 04 210 24</v>
          </cell>
          <cell r="B507" t="str">
            <v>Corpo BDCC 3,00 x 3,00 m alt. 10,00 a 12,50 m</v>
          </cell>
          <cell r="E507" t="str">
            <v>m</v>
          </cell>
          <cell r="F507">
            <v>6528.06</v>
          </cell>
        </row>
        <row r="508">
          <cell r="A508" t="str">
            <v>2 S 04 210 25</v>
          </cell>
          <cell r="B508" t="str">
            <v>Corpo BDCC 1,50 x 1,50 m alt. 12,50 a 15,00 m</v>
          </cell>
          <cell r="E508" t="str">
            <v>m</v>
          </cell>
          <cell r="F508">
            <v>2329.8000000000002</v>
          </cell>
        </row>
        <row r="509">
          <cell r="A509" t="str">
            <v>2 S 04 210 26</v>
          </cell>
          <cell r="B509" t="str">
            <v>Corpo BDCC 2,00 x 2,00 m alt. 12,50 a 15,00 m</v>
          </cell>
          <cell r="E509" t="str">
            <v>m</v>
          </cell>
          <cell r="F509">
            <v>3582.84</v>
          </cell>
        </row>
        <row r="510">
          <cell r="A510" t="str">
            <v>2 S 04 210 27</v>
          </cell>
          <cell r="B510" t="str">
            <v>Corpo BDCC 2,50 x 2,50 m alt. 12,50 a 15,00 m</v>
          </cell>
          <cell r="E510" t="str">
            <v>m</v>
          </cell>
          <cell r="F510">
            <v>5058.41</v>
          </cell>
        </row>
        <row r="511">
          <cell r="A511" t="str">
            <v>2 S 04 210 28</v>
          </cell>
          <cell r="B511" t="str">
            <v>Corpo BDCC 3,00 x 3,00 m alt. 12,50 a 15,00 m</v>
          </cell>
          <cell r="E511" t="str">
            <v>m</v>
          </cell>
          <cell r="F511">
            <v>6511.08</v>
          </cell>
        </row>
        <row r="512">
          <cell r="A512" t="str">
            <v>2 S 04 211 01</v>
          </cell>
          <cell r="B512" t="str">
            <v>Boca BDCC 1,50 x 1,50 m normal</v>
          </cell>
          <cell r="E512" t="str">
            <v>und</v>
          </cell>
          <cell r="F512">
            <v>6291.38</v>
          </cell>
        </row>
        <row r="513">
          <cell r="A513" t="str">
            <v>2 S 04 211 02</v>
          </cell>
          <cell r="B513" t="str">
            <v>Boca BDCC 2,00 x 2,00 m normal</v>
          </cell>
          <cell r="E513" t="str">
            <v>und</v>
          </cell>
          <cell r="F513">
            <v>9830.24</v>
          </cell>
        </row>
        <row r="514">
          <cell r="A514" t="str">
            <v>2 S 04 211 03</v>
          </cell>
          <cell r="B514" t="str">
            <v>Boca BDCC 2,50 x 2,50 m normal</v>
          </cell>
          <cell r="E514" t="str">
            <v>und</v>
          </cell>
          <cell r="F514">
            <v>13824.95</v>
          </cell>
        </row>
        <row r="515">
          <cell r="A515" t="str">
            <v>2 S 04 211 04</v>
          </cell>
          <cell r="B515" t="str">
            <v>Boca BDCC 3,00 x 3,00 m normal</v>
          </cell>
          <cell r="E515" t="str">
            <v>und</v>
          </cell>
          <cell r="F515">
            <v>20105.54</v>
          </cell>
        </row>
        <row r="516">
          <cell r="A516" t="str">
            <v>2 S 04 211 05</v>
          </cell>
          <cell r="B516" t="str">
            <v>Boca BDCC 1,50 x 1,50 m esc.=15</v>
          </cell>
          <cell r="E516" t="str">
            <v>und</v>
          </cell>
          <cell r="F516">
            <v>6905.86</v>
          </cell>
        </row>
        <row r="517">
          <cell r="A517" t="str">
            <v>2 S 04 211 06</v>
          </cell>
          <cell r="B517" t="str">
            <v>Boca BDCC 2,00 x 2,00 m esc=15</v>
          </cell>
          <cell r="E517" t="str">
            <v>und</v>
          </cell>
          <cell r="F517">
            <v>10814.78</v>
          </cell>
        </row>
        <row r="518">
          <cell r="A518" t="str">
            <v>2 S 04 211 07</v>
          </cell>
          <cell r="B518" t="str">
            <v>Boca BDCC 2,50 x 2,50 m esc=15</v>
          </cell>
          <cell r="E518" t="str">
            <v>und</v>
          </cell>
          <cell r="F518">
            <v>14896.79</v>
          </cell>
        </row>
        <row r="519">
          <cell r="A519" t="str">
            <v>2 S 04 211 08</v>
          </cell>
          <cell r="B519" t="str">
            <v>Boca BDCC 3,00 x 3,00 m esc=15</v>
          </cell>
          <cell r="E519" t="str">
            <v>und</v>
          </cell>
          <cell r="F519">
            <v>21578.83</v>
          </cell>
        </row>
        <row r="520">
          <cell r="A520" t="str">
            <v>2 S 04 211 09</v>
          </cell>
          <cell r="B520" t="str">
            <v>Boca BDCC 1,50 x 1,50 m - esc.=30</v>
          </cell>
          <cell r="E520" t="str">
            <v>und</v>
          </cell>
          <cell r="F520">
            <v>7125.6</v>
          </cell>
        </row>
        <row r="521">
          <cell r="A521" t="str">
            <v>2 S 04 211 10</v>
          </cell>
          <cell r="B521" t="str">
            <v>Boca BDCC 2,00 x 2,00 m esc=30</v>
          </cell>
          <cell r="E521" t="str">
            <v>und</v>
          </cell>
          <cell r="F521">
            <v>11637.63</v>
          </cell>
        </row>
        <row r="522">
          <cell r="A522" t="str">
            <v>2 S 04 211 11</v>
          </cell>
          <cell r="B522" t="str">
            <v>Boca BDCC 2,50 x 2,50 m esc.=30</v>
          </cell>
          <cell r="E522" t="str">
            <v>und</v>
          </cell>
          <cell r="F522">
            <v>15837.81</v>
          </cell>
        </row>
        <row r="523">
          <cell r="A523" t="str">
            <v>2 S 04 211 12</v>
          </cell>
          <cell r="B523" t="str">
            <v>Boca BDCC 3,00 x 3,00 m esc=30</v>
          </cell>
          <cell r="E523" t="str">
            <v>und</v>
          </cell>
          <cell r="F523">
            <v>24495.89</v>
          </cell>
        </row>
        <row r="524">
          <cell r="A524" t="str">
            <v>2 S 04 211 13</v>
          </cell>
          <cell r="B524" t="str">
            <v>Boca BDCC 1,50 x 1,50 m esc=45</v>
          </cell>
          <cell r="E524" t="str">
            <v>und</v>
          </cell>
          <cell r="F524">
            <v>9276.3700000000008</v>
          </cell>
        </row>
        <row r="525">
          <cell r="A525" t="str">
            <v>2 S 04 211 14</v>
          </cell>
          <cell r="B525" t="str">
            <v>Boca BDCC 2,00 x 2,00 m esc=45</v>
          </cell>
          <cell r="E525" t="str">
            <v>und</v>
          </cell>
          <cell r="F525">
            <v>14818.75</v>
          </cell>
        </row>
        <row r="526">
          <cell r="A526" t="str">
            <v>2 S 04 211 15</v>
          </cell>
          <cell r="B526" t="str">
            <v>Boca BDCC 2,50 x 2,50 m esc=45</v>
          </cell>
          <cell r="E526" t="str">
            <v>und</v>
          </cell>
          <cell r="F526">
            <v>21354.27</v>
          </cell>
        </row>
        <row r="527">
          <cell r="A527" t="str">
            <v>2 S 04 211 16</v>
          </cell>
          <cell r="B527" t="str">
            <v>Boca BDCC 3,00x3,00m - esc=45</v>
          </cell>
          <cell r="E527" t="str">
            <v>und</v>
          </cell>
          <cell r="F527">
            <v>31015.02</v>
          </cell>
        </row>
        <row r="528">
          <cell r="A528" t="str">
            <v>2 S 04 220 01</v>
          </cell>
          <cell r="B528" t="str">
            <v>Corpo BTCC 1,50 x 1,50 m alt. 0 a 1,00 m</v>
          </cell>
          <cell r="E528" t="str">
            <v>m</v>
          </cell>
          <cell r="F528">
            <v>2285.0500000000002</v>
          </cell>
        </row>
        <row r="529">
          <cell r="A529" t="str">
            <v>2 S 04 220 02</v>
          </cell>
          <cell r="B529" t="str">
            <v>Corpo BTCC 2,00 x 2,00 m alt. 0 a 1,00 m</v>
          </cell>
          <cell r="E529" t="str">
            <v>m</v>
          </cell>
          <cell r="F529">
            <v>3317.75</v>
          </cell>
        </row>
        <row r="530">
          <cell r="A530" t="str">
            <v>2 S 04 220 03</v>
          </cell>
          <cell r="B530" t="str">
            <v>Corpo BTCC 2,50 x 2,50 m alt. 0 a 1,00 m</v>
          </cell>
          <cell r="E530" t="str">
            <v>m</v>
          </cell>
          <cell r="F530">
            <v>4495.51</v>
          </cell>
        </row>
        <row r="531">
          <cell r="A531" t="str">
            <v>2 S 04 220 04</v>
          </cell>
          <cell r="B531" t="str">
            <v>Corpo BTCC 3,00 x 3,00 m alt. 0 a 1,00 m</v>
          </cell>
          <cell r="E531" t="str">
            <v>m</v>
          </cell>
          <cell r="F531">
            <v>5790.65</v>
          </cell>
        </row>
        <row r="532">
          <cell r="A532" t="str">
            <v>2 S 04 220 05</v>
          </cell>
          <cell r="B532" t="str">
            <v>Corpo BTCC 1,50 x 1,50 m alt. 1,00 a 2,50 m</v>
          </cell>
          <cell r="E532" t="str">
            <v>m</v>
          </cell>
          <cell r="F532">
            <v>2064.02</v>
          </cell>
        </row>
        <row r="533">
          <cell r="A533" t="str">
            <v>2 S 04 220 06</v>
          </cell>
          <cell r="B533" t="str">
            <v>Corpo BTCC 2,00 x 2,00 m alt. 1,00 a 2,50 m</v>
          </cell>
          <cell r="E533" t="str">
            <v>m</v>
          </cell>
          <cell r="F533">
            <v>3001.34</v>
          </cell>
        </row>
        <row r="534">
          <cell r="A534" t="str">
            <v>2 S 04 220 07</v>
          </cell>
          <cell r="B534" t="str">
            <v>Corpo BTCC 2,50 a 2,50 m alt. 1,00 a 2,50 m</v>
          </cell>
          <cell r="E534" t="str">
            <v>m</v>
          </cell>
          <cell r="F534">
            <v>3986.11</v>
          </cell>
        </row>
        <row r="535">
          <cell r="A535" t="str">
            <v>2 S 04 220 08</v>
          </cell>
          <cell r="B535" t="str">
            <v>Corpo BTCC 3,00 x 3,00 m alt. 1,00 a 2,50 m</v>
          </cell>
          <cell r="E535" t="str">
            <v>m</v>
          </cell>
          <cell r="F535">
            <v>5483.12</v>
          </cell>
        </row>
        <row r="536">
          <cell r="A536" t="str">
            <v>2 S 04 220 09</v>
          </cell>
          <cell r="B536" t="str">
            <v>Corpo BTCC 1,50 x 1,50 m alt. 2,50 a 5,00 m</v>
          </cell>
          <cell r="E536" t="str">
            <v>m</v>
          </cell>
          <cell r="F536">
            <v>2241.81</v>
          </cell>
        </row>
        <row r="537">
          <cell r="A537" t="str">
            <v>2 S 04 220 10</v>
          </cell>
          <cell r="B537" t="str">
            <v>Corpo BTCC 2,00 x 2,00 m alt. 2,50 a 5,00 m</v>
          </cell>
          <cell r="E537" t="str">
            <v>m</v>
          </cell>
          <cell r="F537">
            <v>3436.82</v>
          </cell>
        </row>
        <row r="538">
          <cell r="A538" t="str">
            <v>2 S 04 220 11</v>
          </cell>
          <cell r="B538" t="str">
            <v>Corpo BTCC 2,50 x 2,50 m alt. 2,50 a 5,00 m</v>
          </cell>
          <cell r="E538" t="str">
            <v>m</v>
          </cell>
          <cell r="F538">
            <v>4677.1400000000003</v>
          </cell>
        </row>
        <row r="539">
          <cell r="A539" t="str">
            <v>2 S 04 220 12</v>
          </cell>
          <cell r="B539" t="str">
            <v>Corpo BTCC 3,00 x 3,00 m alt. 2,50 a 5,00 m</v>
          </cell>
          <cell r="E539" t="str">
            <v>m</v>
          </cell>
          <cell r="F539">
            <v>6400.28</v>
          </cell>
        </row>
        <row r="540">
          <cell r="A540" t="str">
            <v>2 S 04 220 13</v>
          </cell>
          <cell r="B540" t="str">
            <v>Corpo BTCC 1,50 x 1,50 m alt. 5,00 a 7,50 m</v>
          </cell>
          <cell r="E540" t="str">
            <v>m</v>
          </cell>
          <cell r="F540">
            <v>2418.8000000000002</v>
          </cell>
        </row>
        <row r="541">
          <cell r="A541" t="str">
            <v>2 S 04 220 14</v>
          </cell>
          <cell r="B541" t="str">
            <v>Corpo BTCC 2,00 x 2,00 m alt. 5,00 a 7,50 m</v>
          </cell>
          <cell r="E541" t="str">
            <v>m</v>
          </cell>
          <cell r="F541">
            <v>3859.22</v>
          </cell>
        </row>
        <row r="542">
          <cell r="A542" t="str">
            <v>2 S 04 220 15</v>
          </cell>
          <cell r="B542" t="str">
            <v>Corpo BTCC 2,50 x 2,50 m alt. 5,00 a 7,50 m</v>
          </cell>
          <cell r="E542" t="str">
            <v>m</v>
          </cell>
          <cell r="F542">
            <v>5308.57</v>
          </cell>
        </row>
        <row r="543">
          <cell r="A543" t="str">
            <v>2 S 04 220 16</v>
          </cell>
          <cell r="B543" t="str">
            <v>Corpo BTCC 3,00 x 3,00 m alt. 5,00 a 7,50 m</v>
          </cell>
          <cell r="E543" t="str">
            <v>m</v>
          </cell>
          <cell r="F543">
            <v>7191.27</v>
          </cell>
        </row>
        <row r="544">
          <cell r="A544" t="str">
            <v>2 S 04 220 17</v>
          </cell>
          <cell r="B544" t="str">
            <v>Corpo BTCC 1,50 x 1,50 m alt. 7,50 a 10,00 m</v>
          </cell>
          <cell r="E544" t="str">
            <v>m</v>
          </cell>
          <cell r="F544">
            <v>2696.62</v>
          </cell>
        </row>
        <row r="545">
          <cell r="A545" t="str">
            <v>2 S 04 220 18</v>
          </cell>
          <cell r="B545" t="str">
            <v>Corpo BTCC 2,00 x 2,00 m alt. 7,50 m a 10,00 m</v>
          </cell>
          <cell r="E545" t="str">
            <v>m</v>
          </cell>
          <cell r="F545">
            <v>4355.76</v>
          </cell>
        </row>
        <row r="546">
          <cell r="A546" t="str">
            <v>2 S 04 220 19</v>
          </cell>
          <cell r="B546" t="str">
            <v>Corpo BTCC 2,50 x 2,50 m alt. 7,50 a 10,00 m</v>
          </cell>
          <cell r="E546" t="str">
            <v>m</v>
          </cell>
          <cell r="F546">
            <v>6040.14</v>
          </cell>
        </row>
        <row r="547">
          <cell r="A547" t="str">
            <v>2 S 04 220 20</v>
          </cell>
          <cell r="B547" t="str">
            <v>Corpo BTCC 3,00 x 3,00 m alt 7,50 a 10,00 m</v>
          </cell>
          <cell r="E547" t="str">
            <v>m</v>
          </cell>
          <cell r="F547">
            <v>8083.17</v>
          </cell>
        </row>
        <row r="548">
          <cell r="A548" t="str">
            <v>2 S 04 220 21</v>
          </cell>
          <cell r="B548" t="str">
            <v>Corpo BTCC 1,50 x 1,50 m alt. 10,00 a 12,50 m</v>
          </cell>
          <cell r="E548" t="str">
            <v>m</v>
          </cell>
          <cell r="F548">
            <v>3190.53</v>
          </cell>
        </row>
        <row r="549">
          <cell r="A549" t="str">
            <v>2 S 04 220 22</v>
          </cell>
          <cell r="B549" t="str">
            <v>Corpo BTCC 2,00 x 2,00 m alt. 10,00 a 12,50 m</v>
          </cell>
          <cell r="E549" t="str">
            <v>m</v>
          </cell>
          <cell r="F549">
            <v>4747.88</v>
          </cell>
        </row>
        <row r="550">
          <cell r="A550" t="str">
            <v>2 S 04 220 23</v>
          </cell>
          <cell r="B550" t="str">
            <v>Corpo BTCC 2,50 x 2,50 m alt. 10,00 a 12,50 m</v>
          </cell>
          <cell r="E550" t="str">
            <v>m</v>
          </cell>
          <cell r="F550">
            <v>6343.05</v>
          </cell>
        </row>
        <row r="551">
          <cell r="A551" t="str">
            <v>2 S 04 220 24</v>
          </cell>
          <cell r="B551" t="str">
            <v>Corpo BTCC 3,00 x 3,00 m alt. 10,00 a 12,50 m</v>
          </cell>
          <cell r="E551" t="str">
            <v>m</v>
          </cell>
          <cell r="F551">
            <v>8637.1299999999992</v>
          </cell>
        </row>
        <row r="552">
          <cell r="A552" t="str">
            <v>2 S 04 220 25</v>
          </cell>
          <cell r="B552" t="str">
            <v>Corpo BTCC 1,50 x 1,50 m alt. 12,50 a 15,00 m</v>
          </cell>
          <cell r="E552" t="str">
            <v>m</v>
          </cell>
          <cell r="F552">
            <v>3243.5</v>
          </cell>
        </row>
        <row r="553">
          <cell r="A553" t="str">
            <v>2 S 04 220 26</v>
          </cell>
          <cell r="B553" t="str">
            <v>Corpo BTCC 2,00 x 2,00 m alt. 12,50 a 15,00 m</v>
          </cell>
          <cell r="E553" t="str">
            <v>m</v>
          </cell>
          <cell r="F553">
            <v>5075.12</v>
          </cell>
        </row>
        <row r="554">
          <cell r="A554" t="str">
            <v>2 S 04 220 27</v>
          </cell>
          <cell r="B554" t="str">
            <v>Corpo BTCC 2,50 x 2,50 m alt. 12,50 a 15,00 m</v>
          </cell>
          <cell r="E554" t="str">
            <v>m</v>
          </cell>
          <cell r="F554">
            <v>6803.35</v>
          </cell>
        </row>
        <row r="555">
          <cell r="A555" t="str">
            <v>2 S 04 220 28</v>
          </cell>
          <cell r="B555" t="str">
            <v>Corpo BTCC 3,00 x 3,00 m alt. 12,50 a 15,00 m</v>
          </cell>
          <cell r="E555" t="str">
            <v>m</v>
          </cell>
          <cell r="F555">
            <v>9379.32</v>
          </cell>
        </row>
        <row r="556">
          <cell r="A556" t="str">
            <v>2 S 04 221 01</v>
          </cell>
          <cell r="B556" t="str">
            <v>Boca BTCC 1,50 x 1,50 m normal</v>
          </cell>
          <cell r="E556" t="str">
            <v>und</v>
          </cell>
          <cell r="F556">
            <v>7797.68</v>
          </cell>
        </row>
        <row r="557">
          <cell r="A557" t="str">
            <v>2 S 04 221 02</v>
          </cell>
          <cell r="B557" t="str">
            <v>Boca BTCC 2,00 x 2,00 m normal</v>
          </cell>
          <cell r="E557" t="str">
            <v>und</v>
          </cell>
          <cell r="F557">
            <v>11925.54</v>
          </cell>
        </row>
        <row r="558">
          <cell r="A558" t="str">
            <v>2 S 04 221 03</v>
          </cell>
          <cell r="B558" t="str">
            <v>Boca BTCC 2,50 x 2,50 m normal</v>
          </cell>
          <cell r="E558" t="str">
            <v>und</v>
          </cell>
          <cell r="F558">
            <v>16899.830000000002</v>
          </cell>
        </row>
        <row r="559">
          <cell r="A559" t="str">
            <v>2 S 04 221 04</v>
          </cell>
          <cell r="B559" t="str">
            <v>Boca BTCC 3,00 x 3,00 m normal</v>
          </cell>
          <cell r="E559" t="str">
            <v>und</v>
          </cell>
          <cell r="F559">
            <v>23995.86</v>
          </cell>
        </row>
        <row r="560">
          <cell r="A560" t="str">
            <v>2 S 04 221 05</v>
          </cell>
          <cell r="B560" t="str">
            <v>Boca BTCC 1,50 x 1,50 m esc=15</v>
          </cell>
          <cell r="E560" t="str">
            <v>und</v>
          </cell>
          <cell r="F560">
            <v>8445.08</v>
          </cell>
        </row>
        <row r="561">
          <cell r="A561" t="str">
            <v>2 S 04 221 06</v>
          </cell>
          <cell r="B561" t="str">
            <v>Boca BTCC 2,00 x 2,00 m esc=15</v>
          </cell>
          <cell r="E561" t="str">
            <v>und</v>
          </cell>
          <cell r="F561">
            <v>12824.04</v>
          </cell>
        </row>
        <row r="562">
          <cell r="A562" t="str">
            <v>2 S 04 221 07</v>
          </cell>
          <cell r="B562" t="str">
            <v>Boca BTCC 2,50 x 2,50 m esc=15</v>
          </cell>
          <cell r="E562" t="str">
            <v>und</v>
          </cell>
          <cell r="F562">
            <v>18228.060000000001</v>
          </cell>
        </row>
        <row r="563">
          <cell r="A563" t="str">
            <v>2 S 04 221 08</v>
          </cell>
          <cell r="B563" t="str">
            <v>Boca BTCC 3,00 x 3,00 m esc=15</v>
          </cell>
          <cell r="E563" t="str">
            <v>und</v>
          </cell>
          <cell r="F563">
            <v>23361.34</v>
          </cell>
        </row>
        <row r="564">
          <cell r="A564" t="str">
            <v>2 S 04 221 09</v>
          </cell>
          <cell r="B564" t="str">
            <v>Boca BTCC 1,50 x 1,50 m esc=30</v>
          </cell>
          <cell r="E564" t="str">
            <v>und</v>
          </cell>
          <cell r="F564">
            <v>8856.08</v>
          </cell>
        </row>
        <row r="565">
          <cell r="A565" t="str">
            <v>2 S 04 221 10</v>
          </cell>
          <cell r="B565" t="str">
            <v>Boca BTCC 2,00 x 2,00 m exc.=30</v>
          </cell>
          <cell r="E565" t="str">
            <v>und</v>
          </cell>
          <cell r="F565">
            <v>14169.67</v>
          </cell>
        </row>
        <row r="566">
          <cell r="A566" t="str">
            <v>2 S 04 221 11</v>
          </cell>
          <cell r="B566" t="str">
            <v>Boca BTCC 2,50 x 2,50 m esc=30</v>
          </cell>
          <cell r="E566" t="str">
            <v>und</v>
          </cell>
          <cell r="F566">
            <v>20764.759999999998</v>
          </cell>
        </row>
        <row r="567">
          <cell r="A567" t="str">
            <v>2 S 04 221 12</v>
          </cell>
          <cell r="B567" t="str">
            <v>Boca BTCC 3,00 x 3,00 m esc=30</v>
          </cell>
          <cell r="E567" t="str">
            <v>und</v>
          </cell>
          <cell r="F567">
            <v>29949.200000000001</v>
          </cell>
        </row>
        <row r="568">
          <cell r="A568" t="str">
            <v>2 S 04 221 13</v>
          </cell>
          <cell r="B568" t="str">
            <v>Boca BTCC 1,50 x 1,50 m esc.=45</v>
          </cell>
          <cell r="E568" t="str">
            <v>und</v>
          </cell>
          <cell r="F568">
            <v>11176.09</v>
          </cell>
        </row>
        <row r="569">
          <cell r="A569" t="str">
            <v>2 S 04 221 14</v>
          </cell>
          <cell r="B569" t="str">
            <v>Boca BTCC 2,00 x 2,00 m esc=45</v>
          </cell>
          <cell r="E569" t="str">
            <v>und</v>
          </cell>
          <cell r="F569">
            <v>17941.25</v>
          </cell>
        </row>
        <row r="570">
          <cell r="A570" t="str">
            <v>2 S 04 221 15</v>
          </cell>
          <cell r="B570" t="str">
            <v>Boca BTCC 2,50 x 2,50 m esc=45</v>
          </cell>
          <cell r="E570" t="str">
            <v>und</v>
          </cell>
          <cell r="F570">
            <v>26268.53</v>
          </cell>
        </row>
        <row r="571">
          <cell r="A571" t="str">
            <v>2 S 04 221 16</v>
          </cell>
          <cell r="B571" t="str">
            <v>Boca BTCC 3,00 x 3,00 m esc=45</v>
          </cell>
          <cell r="E571" t="str">
            <v>und</v>
          </cell>
          <cell r="F571">
            <v>37956.39</v>
          </cell>
        </row>
        <row r="572">
          <cell r="A572" t="str">
            <v>2 S 04 300 16</v>
          </cell>
          <cell r="B572" t="str">
            <v>Bueiro met. chapas múltiplas D=1,60 m galv.</v>
          </cell>
          <cell r="E572" t="str">
            <v>m</v>
          </cell>
          <cell r="F572">
            <v>1028.1099999999999</v>
          </cell>
        </row>
        <row r="573">
          <cell r="A573" t="str">
            <v>2 S 04 300 20</v>
          </cell>
          <cell r="B573" t="str">
            <v>Bueiro met.chapas múltiplas D=2,00 m galv.</v>
          </cell>
          <cell r="E573" t="str">
            <v>m</v>
          </cell>
          <cell r="F573">
            <v>1279.3399999999999</v>
          </cell>
        </row>
        <row r="574">
          <cell r="A574" t="str">
            <v>2 S 04 301 16</v>
          </cell>
          <cell r="B574" t="str">
            <v>Bueiro met. chapas múltiplas D=1,60 m rev. epoxy</v>
          </cell>
          <cell r="E574" t="str">
            <v>m</v>
          </cell>
          <cell r="F574">
            <v>1076.94</v>
          </cell>
        </row>
        <row r="575">
          <cell r="A575" t="str">
            <v>2 S 04 301 20</v>
          </cell>
          <cell r="B575" t="str">
            <v>Bueiro met. chapa múltipla D=2,00 m rev. epoxy</v>
          </cell>
          <cell r="E575" t="str">
            <v>m</v>
          </cell>
          <cell r="F575">
            <v>1339.98</v>
          </cell>
        </row>
        <row r="576">
          <cell r="A576" t="str">
            <v>2 S 04 310 16</v>
          </cell>
          <cell r="B576" t="str">
            <v>Bueiro met.s/ interrupção tráf. D=1,60m galv.</v>
          </cell>
          <cell r="E576" t="str">
            <v>m</v>
          </cell>
          <cell r="F576">
            <v>1958.05</v>
          </cell>
        </row>
        <row r="577">
          <cell r="A577" t="str">
            <v>2 S 04 310 20</v>
          </cell>
          <cell r="B577" t="str">
            <v>Bueiro met.s/ interrupção tráf. D=2,00m galv.</v>
          </cell>
          <cell r="E577" t="str">
            <v>m</v>
          </cell>
          <cell r="F577">
            <v>2435.4499999999998</v>
          </cell>
        </row>
        <row r="578">
          <cell r="A578" t="str">
            <v>2 S 04 311 16</v>
          </cell>
          <cell r="B578" t="str">
            <v>Bueiro met.s/interrupção tráf.D=1,60 m rev.epoxy</v>
          </cell>
          <cell r="E578" t="str">
            <v>m</v>
          </cell>
          <cell r="F578">
            <v>2031.03</v>
          </cell>
        </row>
        <row r="579">
          <cell r="A579" t="str">
            <v>2 S 04 311 20</v>
          </cell>
          <cell r="B579" t="str">
            <v>Bueiro met.s/interrupção traf.D=2,00 m rev.epoxy</v>
          </cell>
          <cell r="E579" t="str">
            <v>m</v>
          </cell>
          <cell r="F579">
            <v>2442.35</v>
          </cell>
        </row>
        <row r="580">
          <cell r="A580" t="str">
            <v>2 S 04 400 01</v>
          </cell>
          <cell r="B580" t="str">
            <v>Valeta prot.cortes c/revest. vegetal - VPC 01</v>
          </cell>
          <cell r="E580" t="str">
            <v>m</v>
          </cell>
          <cell r="F580">
            <v>41.27</v>
          </cell>
        </row>
        <row r="581">
          <cell r="A581" t="str">
            <v>2 S 04 400 02</v>
          </cell>
          <cell r="B581" t="str">
            <v>Valeta prot.cortes c/revest. vegetal - VPC 02</v>
          </cell>
          <cell r="E581" t="str">
            <v>m</v>
          </cell>
          <cell r="F581">
            <v>30.75</v>
          </cell>
        </row>
        <row r="582">
          <cell r="A582" t="str">
            <v>2 S 04 400 03</v>
          </cell>
          <cell r="B582" t="str">
            <v>Valeta prot.cortes c/revest.concreto - VPC 03</v>
          </cell>
          <cell r="E582" t="str">
            <v>m</v>
          </cell>
          <cell r="F582">
            <v>59.73</v>
          </cell>
        </row>
        <row r="583">
          <cell r="A583" t="str">
            <v>2 S 04 400 04</v>
          </cell>
          <cell r="B583" t="str">
            <v>Valeta prot.cortes c/revest.concreto - VPC 04</v>
          </cell>
          <cell r="E583" t="str">
            <v>m</v>
          </cell>
          <cell r="F583">
            <v>46.54</v>
          </cell>
        </row>
        <row r="584">
          <cell r="A584" t="str">
            <v>2 S 04 401 01</v>
          </cell>
          <cell r="B584" t="str">
            <v>Valeta prot.aterros c/revest. vegetal - VPA 01</v>
          </cell>
          <cell r="E584" t="str">
            <v>m</v>
          </cell>
          <cell r="F584">
            <v>42.65</v>
          </cell>
        </row>
        <row r="585">
          <cell r="A585" t="str">
            <v>2 S 04 401 02</v>
          </cell>
          <cell r="B585" t="str">
            <v>Valeta prot.aterros c/revest. vegetal - VPA 02</v>
          </cell>
          <cell r="E585" t="str">
            <v>m</v>
          </cell>
          <cell r="F585">
            <v>32.01</v>
          </cell>
        </row>
        <row r="586">
          <cell r="A586" t="str">
            <v>2 S 04 401 03</v>
          </cell>
          <cell r="B586" t="str">
            <v>Valeta prot.aterro c/revest. concreto - VPA 03</v>
          </cell>
          <cell r="E586" t="str">
            <v>m</v>
          </cell>
          <cell r="F586">
            <v>59.97</v>
          </cell>
        </row>
        <row r="587">
          <cell r="A587" t="str">
            <v>2 S 04 401 04</v>
          </cell>
          <cell r="B587" t="str">
            <v>Valeta prot.aterro c/revest. concreto - VPA 04</v>
          </cell>
          <cell r="E587" t="str">
            <v>m</v>
          </cell>
          <cell r="F587">
            <v>45.4</v>
          </cell>
        </row>
        <row r="588">
          <cell r="A588" t="str">
            <v>2 S 04 401 05</v>
          </cell>
          <cell r="B588" t="str">
            <v>Valeta prot.corte/aterro s/rev. - VPC 05/VPA 05</v>
          </cell>
          <cell r="E588" t="str">
            <v>m</v>
          </cell>
          <cell r="F588">
            <v>24.52</v>
          </cell>
        </row>
        <row r="589">
          <cell r="A589" t="str">
            <v>2 S 04 401 06</v>
          </cell>
          <cell r="B589" t="str">
            <v>Valeta prot.corte/aterro s/rev. - VPC 06/VPA 06</v>
          </cell>
          <cell r="E589" t="str">
            <v>m</v>
          </cell>
          <cell r="F589">
            <v>17.53</v>
          </cell>
        </row>
        <row r="590">
          <cell r="A590" t="str">
            <v>2 S 04 500 01</v>
          </cell>
          <cell r="B590" t="str">
            <v>Dreno longitudinal prof. p/corte em solo - DPS 01</v>
          </cell>
          <cell r="E590" t="str">
            <v>m</v>
          </cell>
          <cell r="F590">
            <v>27.55</v>
          </cell>
        </row>
        <row r="591">
          <cell r="A591" t="str">
            <v>2 S 04 500 02</v>
          </cell>
          <cell r="B591" t="str">
            <v>Dreno longitudinal prof. p/corte em solo - DPS 02</v>
          </cell>
          <cell r="E591" t="str">
            <v>m</v>
          </cell>
          <cell r="F591">
            <v>27.14</v>
          </cell>
        </row>
        <row r="592">
          <cell r="A592" t="str">
            <v>2 S 04 500 03</v>
          </cell>
          <cell r="B592" t="str">
            <v>Dreno longitudinal prof. p/corte em solo - DPS 03</v>
          </cell>
          <cell r="E592" t="str">
            <v>m</v>
          </cell>
          <cell r="F592">
            <v>38.75</v>
          </cell>
        </row>
        <row r="593">
          <cell r="A593" t="str">
            <v>2 S 04 500 04</v>
          </cell>
          <cell r="B593" t="str">
            <v>Dreno longitudinal prof. p/corte em solo - DPS 04</v>
          </cell>
          <cell r="E593" t="str">
            <v>m</v>
          </cell>
          <cell r="F593">
            <v>38.26</v>
          </cell>
        </row>
        <row r="594">
          <cell r="A594" t="str">
            <v>2 S 04 500 05</v>
          </cell>
          <cell r="B594" t="str">
            <v>Dreno longitudinal prof. p/corte em solo - DPS 05</v>
          </cell>
          <cell r="E594" t="str">
            <v>m</v>
          </cell>
          <cell r="F594">
            <v>44.31</v>
          </cell>
        </row>
        <row r="595">
          <cell r="A595" t="str">
            <v>2 S 04 500 06</v>
          </cell>
          <cell r="B595" t="str">
            <v>Dreno longitudinal prof. p/corte em solo - DPS 06</v>
          </cell>
          <cell r="E595" t="str">
            <v>m</v>
          </cell>
          <cell r="F595">
            <v>50.88</v>
          </cell>
        </row>
        <row r="596">
          <cell r="A596" t="str">
            <v>2 S 04 500 07</v>
          </cell>
          <cell r="B596" t="str">
            <v>Dreno longitudinal prof. p/corte em solo - DPS 07</v>
          </cell>
          <cell r="E596" t="str">
            <v>m</v>
          </cell>
          <cell r="F596">
            <v>61.18</v>
          </cell>
        </row>
        <row r="597">
          <cell r="A597" t="str">
            <v>2 S 04 500 08</v>
          </cell>
          <cell r="B597" t="str">
            <v>Dreno longitudinal prof. p/corte em solo - DPS 08</v>
          </cell>
          <cell r="E597" t="str">
            <v>m</v>
          </cell>
          <cell r="F597">
            <v>67.75</v>
          </cell>
        </row>
        <row r="598">
          <cell r="A598" t="str">
            <v>2 S 04 501 01</v>
          </cell>
          <cell r="B598" t="str">
            <v>Dreno longitudinal prof. p/corte em rocha - DPR 01</v>
          </cell>
          <cell r="E598" t="str">
            <v>m</v>
          </cell>
          <cell r="F598">
            <v>23.89</v>
          </cell>
        </row>
        <row r="599">
          <cell r="A599" t="str">
            <v>2 S 04 501 02</v>
          </cell>
          <cell r="B599" t="str">
            <v>Dreno longitudinal prof. p/corte em rocha - DPR 02</v>
          </cell>
          <cell r="E599" t="str">
            <v>m</v>
          </cell>
          <cell r="F599">
            <v>38.26</v>
          </cell>
        </row>
        <row r="600">
          <cell r="A600" t="str">
            <v>2 S 04 501 03</v>
          </cell>
          <cell r="B600" t="str">
            <v>Dreno longitudinal prof. p/corte em rocha - DPR 03</v>
          </cell>
          <cell r="E600" t="str">
            <v>m</v>
          </cell>
          <cell r="F600">
            <v>21.89</v>
          </cell>
        </row>
        <row r="601">
          <cell r="A601" t="str">
            <v>2 S 04 501 04</v>
          </cell>
          <cell r="B601" t="str">
            <v>Dreno longitudinal prof. p/corte em rocha - DPR 04</v>
          </cell>
          <cell r="E601" t="str">
            <v>m</v>
          </cell>
          <cell r="F601">
            <v>7.29</v>
          </cell>
        </row>
        <row r="602">
          <cell r="A602" t="str">
            <v>2 S 04 501 05</v>
          </cell>
          <cell r="B602" t="str">
            <v>Dreno longitudinal prof. p/corte em rocha - DPR 05</v>
          </cell>
          <cell r="E602" t="str">
            <v>m</v>
          </cell>
          <cell r="F602">
            <v>21.55</v>
          </cell>
        </row>
        <row r="603">
          <cell r="A603" t="str">
            <v>2 S 04 502 01</v>
          </cell>
          <cell r="B603" t="str">
            <v>Boca saída p/dreno longitudinal prof. BSD 01</v>
          </cell>
          <cell r="E603" t="str">
            <v>und</v>
          </cell>
          <cell r="F603">
            <v>71.16</v>
          </cell>
        </row>
        <row r="604">
          <cell r="A604" t="str">
            <v>2 S 04 502 02</v>
          </cell>
          <cell r="B604" t="str">
            <v>Boca saída p/dreno longitudinal prof. BSD 02</v>
          </cell>
          <cell r="E604" t="str">
            <v>und</v>
          </cell>
          <cell r="F604">
            <v>82.9</v>
          </cell>
        </row>
        <row r="605">
          <cell r="A605" t="str">
            <v>2 S 04 510 01</v>
          </cell>
          <cell r="B605" t="str">
            <v>Dreno sub-superficial - DSS 01</v>
          </cell>
          <cell r="E605" t="str">
            <v>m</v>
          </cell>
          <cell r="F605">
            <v>7.42</v>
          </cell>
        </row>
        <row r="606">
          <cell r="A606" t="str">
            <v>2 S 04 510 02</v>
          </cell>
          <cell r="B606" t="str">
            <v>Dreno sub-superficial - DSS 02</v>
          </cell>
          <cell r="E606" t="str">
            <v>m</v>
          </cell>
          <cell r="F606">
            <v>20.12</v>
          </cell>
        </row>
        <row r="607">
          <cell r="A607" t="str">
            <v>2 S 04 510 03</v>
          </cell>
          <cell r="B607" t="str">
            <v>Dreno sub-superficial - DSS 03</v>
          </cell>
          <cell r="E607" t="str">
            <v>m</v>
          </cell>
          <cell r="F607">
            <v>5.0599999999999996</v>
          </cell>
        </row>
        <row r="608">
          <cell r="A608" t="str">
            <v>2 S 04 510 04</v>
          </cell>
          <cell r="B608" t="str">
            <v>Dreno sub-superficial - DSS 04</v>
          </cell>
          <cell r="E608" t="str">
            <v>m</v>
          </cell>
          <cell r="F608">
            <v>26.52</v>
          </cell>
        </row>
        <row r="609">
          <cell r="A609" t="str">
            <v>2 S 04 511 01</v>
          </cell>
          <cell r="B609" t="str">
            <v>Boca saída p/dreno sub-superficial - BSD 03</v>
          </cell>
          <cell r="E609" t="str">
            <v>und</v>
          </cell>
          <cell r="F609">
            <v>32.799999999999997</v>
          </cell>
        </row>
        <row r="610">
          <cell r="A610" t="str">
            <v>2 S 04 520 01</v>
          </cell>
          <cell r="B610" t="str">
            <v>Dreno sub-horizontal - DSH 01</v>
          </cell>
          <cell r="E610" t="str">
            <v>m</v>
          </cell>
          <cell r="F610">
            <v>127.19</v>
          </cell>
        </row>
        <row r="611">
          <cell r="A611" t="str">
            <v>2 S 04 521 01</v>
          </cell>
          <cell r="B611" t="str">
            <v>Boca saída p/dreno sub-horizontal - BSD 04</v>
          </cell>
          <cell r="E611" t="str">
            <v>und</v>
          </cell>
          <cell r="F611">
            <v>8.4700000000000006</v>
          </cell>
        </row>
        <row r="612">
          <cell r="A612" t="str">
            <v>2 S 04 900 01</v>
          </cell>
          <cell r="B612" t="str">
            <v>Sarjeta triangular de concreto - STC 01</v>
          </cell>
          <cell r="E612" t="str">
            <v>m</v>
          </cell>
          <cell r="F612">
            <v>37.07</v>
          </cell>
        </row>
        <row r="613">
          <cell r="A613" t="str">
            <v>2 S 04 900 02</v>
          </cell>
          <cell r="B613" t="str">
            <v>Sarjeta triangular de concreto - STC 02</v>
          </cell>
          <cell r="E613" t="str">
            <v>m</v>
          </cell>
          <cell r="F613">
            <v>25.03</v>
          </cell>
        </row>
        <row r="614">
          <cell r="A614" t="str">
            <v>2 S 04 900 03</v>
          </cell>
          <cell r="B614" t="str">
            <v>Sarjeta triangular de concreto - STC 03</v>
          </cell>
          <cell r="E614" t="str">
            <v>m</v>
          </cell>
          <cell r="F614">
            <v>21.69</v>
          </cell>
        </row>
        <row r="615">
          <cell r="A615" t="str">
            <v>2 S 04 900 04</v>
          </cell>
          <cell r="B615" t="str">
            <v>Sarjeta triangular de concreto - STC 04</v>
          </cell>
          <cell r="E615" t="str">
            <v>m</v>
          </cell>
          <cell r="F615">
            <v>17.600000000000001</v>
          </cell>
        </row>
        <row r="616">
          <cell r="A616" t="str">
            <v>2 S 04 900 05</v>
          </cell>
          <cell r="B616" t="str">
            <v>Sarjeta triangular de concreto - STC 05</v>
          </cell>
          <cell r="E616" t="str">
            <v>m</v>
          </cell>
          <cell r="F616">
            <v>30.24</v>
          </cell>
        </row>
        <row r="617">
          <cell r="A617" t="str">
            <v>2 S 04 900 06</v>
          </cell>
          <cell r="B617" t="str">
            <v>Sarjeta triangular de concreto - STC 06</v>
          </cell>
          <cell r="E617" t="str">
            <v>m</v>
          </cell>
          <cell r="F617">
            <v>20.420000000000002</v>
          </cell>
        </row>
        <row r="618">
          <cell r="A618" t="str">
            <v>2 S 04 900 07</v>
          </cell>
          <cell r="B618" t="str">
            <v>Sarjeta triangular de concreto - STC 07</v>
          </cell>
          <cell r="E618" t="str">
            <v>m</v>
          </cell>
          <cell r="F618">
            <v>17.61</v>
          </cell>
        </row>
        <row r="619">
          <cell r="A619" t="str">
            <v>2 S 04 900 08</v>
          </cell>
          <cell r="B619" t="str">
            <v>Sarjeta triangular de concreto - STC 08</v>
          </cell>
          <cell r="E619" t="str">
            <v>m</v>
          </cell>
          <cell r="F619">
            <v>14.71</v>
          </cell>
        </row>
        <row r="620">
          <cell r="A620" t="str">
            <v>2 S 04 900 21</v>
          </cell>
          <cell r="B620" t="str">
            <v>Sarjeta canteiro central concreto - SCC 01</v>
          </cell>
          <cell r="E620" t="str">
            <v>m</v>
          </cell>
          <cell r="F620">
            <v>21.45</v>
          </cell>
        </row>
        <row r="621">
          <cell r="A621" t="str">
            <v>2 S 04 900 22</v>
          </cell>
          <cell r="B621" t="str">
            <v>Sarjeta canteiro central concreto - SCC 02</v>
          </cell>
          <cell r="E621" t="str">
            <v>m</v>
          </cell>
          <cell r="F621">
            <v>29.69</v>
          </cell>
        </row>
        <row r="622">
          <cell r="A622" t="str">
            <v>2 S 04 900 31</v>
          </cell>
          <cell r="B622" t="str">
            <v>Sarjeta triangular de grama - STG 01</v>
          </cell>
          <cell r="E622" t="str">
            <v>m</v>
          </cell>
          <cell r="F622">
            <v>13.88</v>
          </cell>
        </row>
        <row r="623">
          <cell r="A623" t="str">
            <v>2 S 04 900 32</v>
          </cell>
          <cell r="B623" t="str">
            <v>Sarjeta triangular de grama - STG 02</v>
          </cell>
          <cell r="E623" t="str">
            <v>m</v>
          </cell>
          <cell r="F623">
            <v>11.5</v>
          </cell>
        </row>
        <row r="624">
          <cell r="A624" t="str">
            <v>2 S 04 900 33</v>
          </cell>
          <cell r="B624" t="str">
            <v>Sarjeta triangular de grama - STG 03</v>
          </cell>
          <cell r="E624" t="str">
            <v>m</v>
          </cell>
          <cell r="F624">
            <v>9.89</v>
          </cell>
        </row>
        <row r="625">
          <cell r="A625" t="str">
            <v>2 S 04 900 34</v>
          </cell>
          <cell r="B625" t="str">
            <v>Sarjeta triangular de grama - STG 04</v>
          </cell>
          <cell r="E625" t="str">
            <v>m</v>
          </cell>
          <cell r="F625">
            <v>7.59</v>
          </cell>
        </row>
        <row r="626">
          <cell r="A626" t="str">
            <v>2 S 04 900 41</v>
          </cell>
          <cell r="B626" t="str">
            <v>Sarjeta triangular não revestida - STT 01</v>
          </cell>
          <cell r="E626" t="str">
            <v>m</v>
          </cell>
          <cell r="F626">
            <v>7.66</v>
          </cell>
        </row>
        <row r="627">
          <cell r="A627" t="str">
            <v>2 S 04 900 42</v>
          </cell>
          <cell r="B627" t="str">
            <v>Sarjeta triangular não revestida - STT 02</v>
          </cell>
          <cell r="E627" t="str">
            <v>m</v>
          </cell>
          <cell r="F627">
            <v>6.4</v>
          </cell>
        </row>
        <row r="628">
          <cell r="A628" t="str">
            <v>2 S 04 900 43</v>
          </cell>
          <cell r="B628" t="str">
            <v>Sarjeta triangular não revestida - STT 03</v>
          </cell>
          <cell r="E628" t="str">
            <v>m</v>
          </cell>
          <cell r="F628">
            <v>5.44</v>
          </cell>
        </row>
        <row r="629">
          <cell r="A629" t="str">
            <v>2 S 04 900 44</v>
          </cell>
          <cell r="B629" t="str">
            <v>Sarjeta triangular não revestida - STT 04</v>
          </cell>
          <cell r="E629" t="str">
            <v>m</v>
          </cell>
          <cell r="F629">
            <v>3.99</v>
          </cell>
        </row>
        <row r="630">
          <cell r="A630" t="str">
            <v>2 S 04 901 01</v>
          </cell>
          <cell r="B630" t="str">
            <v>Sarjeta trapezoidal de concreto - SZC 01</v>
          </cell>
          <cell r="E630" t="str">
            <v>m</v>
          </cell>
          <cell r="F630">
            <v>29.78</v>
          </cell>
        </row>
        <row r="631">
          <cell r="A631" t="str">
            <v>2 S 04 901 02</v>
          </cell>
          <cell r="B631" t="str">
            <v>Sarjeta trapezoidal de concreto - SZC 02</v>
          </cell>
          <cell r="E631" t="str">
            <v>m</v>
          </cell>
          <cell r="F631">
            <v>18.239999999999998</v>
          </cell>
        </row>
        <row r="632">
          <cell r="A632" t="str">
            <v>2 S 04 901 21</v>
          </cell>
          <cell r="B632" t="str">
            <v>Sarjeta de canteiro central de concreto - SCC 03</v>
          </cell>
          <cell r="E632" t="str">
            <v>m</v>
          </cell>
          <cell r="F632">
            <v>23.88</v>
          </cell>
        </row>
        <row r="633">
          <cell r="A633" t="str">
            <v>2 S 04 901 22</v>
          </cell>
          <cell r="B633" t="str">
            <v>Sarjeta de canteiro central de cocnreto - SCC 04</v>
          </cell>
          <cell r="E633" t="str">
            <v>m</v>
          </cell>
          <cell r="F633">
            <v>43.71</v>
          </cell>
        </row>
        <row r="634">
          <cell r="A634" t="str">
            <v>2 S 04 901 31</v>
          </cell>
          <cell r="B634" t="str">
            <v>Sarjeta trapezoidal de grama - SZG 01</v>
          </cell>
          <cell r="E634" t="str">
            <v>m</v>
          </cell>
          <cell r="F634">
            <v>12.46</v>
          </cell>
        </row>
        <row r="635">
          <cell r="A635" t="str">
            <v>2 S 04 901 32</v>
          </cell>
          <cell r="B635" t="str">
            <v>Sarjeta trapezoidal de grama - SZG 02</v>
          </cell>
          <cell r="E635" t="str">
            <v>m</v>
          </cell>
          <cell r="F635">
            <v>8.0299999999999994</v>
          </cell>
        </row>
        <row r="636">
          <cell r="A636" t="str">
            <v>2 S 04 901 41</v>
          </cell>
          <cell r="B636" t="str">
            <v>Sarjeta trapezoidal não revestida - SZT 01</v>
          </cell>
          <cell r="E636" t="str">
            <v>m</v>
          </cell>
          <cell r="F636">
            <v>7.55</v>
          </cell>
        </row>
        <row r="637">
          <cell r="A637" t="str">
            <v>2 S 04 901 42</v>
          </cell>
          <cell r="B637" t="str">
            <v>Sarjeta trapezoidal não revestida - SZT 02</v>
          </cell>
          <cell r="E637" t="str">
            <v>m</v>
          </cell>
          <cell r="F637">
            <v>4.66</v>
          </cell>
        </row>
        <row r="638">
          <cell r="A638" t="str">
            <v>2 S 04 910 01</v>
          </cell>
          <cell r="B638" t="str">
            <v>Meio fio de concreto - MFC 01</v>
          </cell>
          <cell r="E638" t="str">
            <v>m</v>
          </cell>
          <cell r="F638">
            <v>38.630000000000003</v>
          </cell>
        </row>
        <row r="639">
          <cell r="A639" t="str">
            <v>2 S 04 910 02</v>
          </cell>
          <cell r="B639" t="str">
            <v>Meio fio de concreto - MFC 02</v>
          </cell>
          <cell r="E639" t="str">
            <v>m</v>
          </cell>
          <cell r="F639">
            <v>30.75</v>
          </cell>
        </row>
        <row r="640">
          <cell r="A640" t="str">
            <v>2 S 04 910 03</v>
          </cell>
          <cell r="B640" t="str">
            <v>Meio fio de concreto - MFC 03</v>
          </cell>
          <cell r="E640" t="str">
            <v>m</v>
          </cell>
          <cell r="F640">
            <v>18.04</v>
          </cell>
        </row>
        <row r="641">
          <cell r="A641" t="str">
            <v>2 S 04 910 04</v>
          </cell>
          <cell r="B641" t="str">
            <v>Meio fio de concreto - MFC 04</v>
          </cell>
          <cell r="E641" t="str">
            <v>m</v>
          </cell>
          <cell r="F641">
            <v>12.69</v>
          </cell>
        </row>
        <row r="642">
          <cell r="A642" t="str">
            <v>2 S 04 910 05</v>
          </cell>
          <cell r="B642" t="str">
            <v>Meio fio de concreto - MFC 05</v>
          </cell>
          <cell r="E642" t="str">
            <v>m</v>
          </cell>
          <cell r="F642">
            <v>17.72</v>
          </cell>
        </row>
        <row r="643">
          <cell r="A643" t="str">
            <v>2 S 04 910 06</v>
          </cell>
          <cell r="B643" t="str">
            <v>Meio fio de concreto - MFC 06</v>
          </cell>
          <cell r="E643" t="str">
            <v>m</v>
          </cell>
          <cell r="F643">
            <v>11.07</v>
          </cell>
        </row>
        <row r="644">
          <cell r="A644" t="str">
            <v>2 S 04 910 07</v>
          </cell>
          <cell r="B644" t="str">
            <v>Meio fio de concreto - MFC 07</v>
          </cell>
          <cell r="E644" t="str">
            <v>m</v>
          </cell>
          <cell r="F644">
            <v>17.420000000000002</v>
          </cell>
        </row>
        <row r="645">
          <cell r="A645" t="str">
            <v>2 S 04 910 08</v>
          </cell>
          <cell r="B645" t="str">
            <v>Meio fio de concreto - MFC 08</v>
          </cell>
          <cell r="E645" t="str">
            <v>m</v>
          </cell>
          <cell r="F645">
            <v>29.27</v>
          </cell>
        </row>
        <row r="646">
          <cell r="A646" t="str">
            <v>2 S 04 930 01</v>
          </cell>
          <cell r="B646" t="str">
            <v>Caixa coletora de sarjeta - CCS 01</v>
          </cell>
          <cell r="E646" t="str">
            <v>und</v>
          </cell>
          <cell r="F646">
            <v>909.9</v>
          </cell>
        </row>
        <row r="647">
          <cell r="A647" t="str">
            <v>2 S 04 930 02</v>
          </cell>
          <cell r="B647" t="str">
            <v>Caixa coletora de sarjeta - CCS 02</v>
          </cell>
          <cell r="E647" t="str">
            <v>und</v>
          </cell>
          <cell r="F647">
            <v>886.15</v>
          </cell>
        </row>
        <row r="648">
          <cell r="A648" t="str">
            <v>2 S 04 930 03</v>
          </cell>
          <cell r="B648" t="str">
            <v>Caixa coletora de sarjeta - CCS 03</v>
          </cell>
          <cell r="E648" t="str">
            <v>und</v>
          </cell>
          <cell r="F648">
            <v>862.39</v>
          </cell>
        </row>
        <row r="649">
          <cell r="A649" t="str">
            <v>2 S 04 930 04</v>
          </cell>
          <cell r="B649" t="str">
            <v>Caixa coletora de sarjeta - CCS 04</v>
          </cell>
          <cell r="E649" t="str">
            <v>und</v>
          </cell>
          <cell r="F649">
            <v>837.56</v>
          </cell>
        </row>
        <row r="650">
          <cell r="A650" t="str">
            <v>2 S 04 930 05</v>
          </cell>
          <cell r="B650" t="str">
            <v>Caixa coletora de sarjeta - CCS 05</v>
          </cell>
          <cell r="E650" t="str">
            <v>und</v>
          </cell>
          <cell r="F650">
            <v>1143.0899999999999</v>
          </cell>
        </row>
        <row r="651">
          <cell r="A651" t="str">
            <v>2 S 04 930 06</v>
          </cell>
          <cell r="B651" t="str">
            <v>Caixa coletora de sarjeta - CCS 06</v>
          </cell>
          <cell r="E651" t="str">
            <v>und</v>
          </cell>
          <cell r="F651">
            <v>1118.26</v>
          </cell>
        </row>
        <row r="652">
          <cell r="A652" t="str">
            <v>2 S 04 930 07</v>
          </cell>
          <cell r="B652" t="str">
            <v>Caixa coletora de sarjeta - CCS 07</v>
          </cell>
          <cell r="E652" t="str">
            <v>und</v>
          </cell>
          <cell r="F652">
            <v>1093.43</v>
          </cell>
        </row>
        <row r="653">
          <cell r="A653" t="str">
            <v>2 S 04 930 08</v>
          </cell>
          <cell r="B653" t="str">
            <v>Caixa coletora de sarjeta - CCS 08</v>
          </cell>
          <cell r="E653" t="str">
            <v>und</v>
          </cell>
          <cell r="F653">
            <v>1069.67</v>
          </cell>
        </row>
        <row r="654">
          <cell r="A654" t="str">
            <v>2 S 04 930 09</v>
          </cell>
          <cell r="B654" t="str">
            <v>Caixa coletora de sarjeta - CCS 09</v>
          </cell>
          <cell r="E654" t="str">
            <v>und</v>
          </cell>
          <cell r="F654">
            <v>1375.21</v>
          </cell>
        </row>
        <row r="655">
          <cell r="A655" t="str">
            <v>2 S 04 930 10</v>
          </cell>
          <cell r="B655" t="str">
            <v>Caixa coletora de sarjeta - CCS 10</v>
          </cell>
          <cell r="E655" t="str">
            <v>und</v>
          </cell>
          <cell r="F655">
            <v>1350.38</v>
          </cell>
        </row>
        <row r="656">
          <cell r="A656" t="str">
            <v>2 S 04 930 11</v>
          </cell>
          <cell r="B656" t="str">
            <v>Caixa coletora de sarjeta - CCS 11</v>
          </cell>
          <cell r="E656" t="str">
            <v>und</v>
          </cell>
          <cell r="F656">
            <v>1325.54</v>
          </cell>
        </row>
        <row r="657">
          <cell r="A657" t="str">
            <v>2 S 04 930 12</v>
          </cell>
          <cell r="B657" t="str">
            <v>Caixa coletora de sarjeta - CCS 12</v>
          </cell>
          <cell r="E657" t="str">
            <v>und</v>
          </cell>
          <cell r="F657">
            <v>1300.71</v>
          </cell>
        </row>
        <row r="658">
          <cell r="A658" t="str">
            <v>2 S 04 930 13</v>
          </cell>
          <cell r="B658" t="str">
            <v>Caixa coletora de sarjeta - CCS 13</v>
          </cell>
          <cell r="E658" t="str">
            <v>und</v>
          </cell>
          <cell r="F658">
            <v>1601.92</v>
          </cell>
        </row>
        <row r="659">
          <cell r="A659" t="str">
            <v>2 S 04 930 14</v>
          </cell>
          <cell r="B659" t="str">
            <v>Caixa coletora de sarjeta - CCS14</v>
          </cell>
          <cell r="E659" t="str">
            <v>und</v>
          </cell>
          <cell r="F659">
            <v>1577.09</v>
          </cell>
        </row>
        <row r="660">
          <cell r="A660" t="str">
            <v>2 S 04 930 15</v>
          </cell>
          <cell r="B660" t="str">
            <v>Caixa coletora de sarjeta - CCS 15</v>
          </cell>
          <cell r="E660" t="str">
            <v>und</v>
          </cell>
          <cell r="F660">
            <v>1552.25</v>
          </cell>
        </row>
        <row r="661">
          <cell r="A661" t="str">
            <v>2 S 04 930 16</v>
          </cell>
          <cell r="B661" t="str">
            <v>Caixa coletora de sarjeta - CCS 16</v>
          </cell>
          <cell r="E661" t="str">
            <v>und</v>
          </cell>
          <cell r="F661">
            <v>1527.42</v>
          </cell>
        </row>
        <row r="662">
          <cell r="A662" t="str">
            <v>2 S 04 930 17</v>
          </cell>
          <cell r="B662" t="str">
            <v>Caixa coletora de sarjeta - CCS 17</v>
          </cell>
          <cell r="E662" t="str">
            <v>und</v>
          </cell>
          <cell r="F662">
            <v>1834.04</v>
          </cell>
        </row>
        <row r="663">
          <cell r="A663" t="str">
            <v>2 S 04 930 18</v>
          </cell>
          <cell r="B663" t="str">
            <v>Caixa coletora de sarjeta - CCS 18</v>
          </cell>
          <cell r="E663" t="str">
            <v>und</v>
          </cell>
          <cell r="F663">
            <v>1809.2</v>
          </cell>
        </row>
        <row r="664">
          <cell r="A664" t="str">
            <v>2 S 04 930 19</v>
          </cell>
          <cell r="B664" t="str">
            <v>Caixa coletora de sarjeta - CCS 19</v>
          </cell>
          <cell r="E664" t="str">
            <v>und</v>
          </cell>
          <cell r="F664">
            <v>1784.37</v>
          </cell>
        </row>
        <row r="665">
          <cell r="A665" t="str">
            <v>2 S 04 930 20</v>
          </cell>
          <cell r="B665" t="str">
            <v>Caixa coletora de sarjeta - CCS 20</v>
          </cell>
          <cell r="E665" t="str">
            <v>und</v>
          </cell>
          <cell r="F665">
            <v>1759.53</v>
          </cell>
        </row>
        <row r="666">
          <cell r="A666" t="str">
            <v>2 S 04 931 01</v>
          </cell>
          <cell r="B666" t="str">
            <v>Caixa coletora de talvegue - CCT 01</v>
          </cell>
          <cell r="E666" t="str">
            <v>und</v>
          </cell>
          <cell r="F666">
            <v>926.31</v>
          </cell>
        </row>
        <row r="667">
          <cell r="A667" t="str">
            <v>2 S 04 931 02</v>
          </cell>
          <cell r="B667" t="str">
            <v>Caixa coletora de talvegue - CCT 02</v>
          </cell>
          <cell r="E667" t="str">
            <v>und</v>
          </cell>
          <cell r="F667">
            <v>901.48</v>
          </cell>
        </row>
        <row r="668">
          <cell r="A668" t="str">
            <v>2 S 04 931 03</v>
          </cell>
          <cell r="B668" t="str">
            <v>Caixa coletora de talvegue - CCT 03</v>
          </cell>
          <cell r="E668" t="str">
            <v>und</v>
          </cell>
          <cell r="F668">
            <v>879.02</v>
          </cell>
        </row>
        <row r="669">
          <cell r="A669" t="str">
            <v>2 S 04 931 04</v>
          </cell>
          <cell r="B669" t="str">
            <v>Caixa coletora de talvegue - CCT 04</v>
          </cell>
          <cell r="E669" t="str">
            <v>und</v>
          </cell>
          <cell r="F669">
            <v>851.81</v>
          </cell>
        </row>
        <row r="670">
          <cell r="A670" t="str">
            <v>2 S 04 931 05</v>
          </cell>
          <cell r="B670" t="str">
            <v>Caixa coletora de talvegue - CCT 05</v>
          </cell>
          <cell r="E670" t="str">
            <v>und</v>
          </cell>
          <cell r="F670">
            <v>1157.3499999999999</v>
          </cell>
        </row>
        <row r="671">
          <cell r="A671" t="str">
            <v>2 S 04 931 06</v>
          </cell>
          <cell r="B671" t="str">
            <v>Caixa coletora de talvegue - CCT 06</v>
          </cell>
          <cell r="E671" t="str">
            <v>und</v>
          </cell>
          <cell r="F671">
            <v>1133.5899999999999</v>
          </cell>
        </row>
        <row r="672">
          <cell r="A672" t="str">
            <v>2 S 04 931 07</v>
          </cell>
          <cell r="B672" t="str">
            <v>Caixa coletora de talvegue - CCT 07</v>
          </cell>
          <cell r="E672" t="str">
            <v>und</v>
          </cell>
          <cell r="F672">
            <v>1111.1400000000001</v>
          </cell>
        </row>
        <row r="673">
          <cell r="A673" t="str">
            <v>2 S 04 931 08</v>
          </cell>
          <cell r="B673" t="str">
            <v>Caixa coletora de talvegue - CCT 08</v>
          </cell>
          <cell r="E673" t="str">
            <v>und</v>
          </cell>
          <cell r="F673">
            <v>1182.18</v>
          </cell>
        </row>
        <row r="674">
          <cell r="A674" t="str">
            <v>2 S 04 931 09</v>
          </cell>
          <cell r="B674" t="str">
            <v>Caixa coletora de talvegue - CCT 09</v>
          </cell>
          <cell r="E674" t="str">
            <v>und</v>
          </cell>
          <cell r="F674">
            <v>1389.46</v>
          </cell>
        </row>
        <row r="675">
          <cell r="A675" t="str">
            <v>2 S 04 931 10</v>
          </cell>
          <cell r="B675" t="str">
            <v>Caixa coletora de talvegue - CCT 10</v>
          </cell>
          <cell r="E675" t="str">
            <v>und</v>
          </cell>
          <cell r="F675">
            <v>1365.71</v>
          </cell>
        </row>
        <row r="676">
          <cell r="A676" t="str">
            <v>2 S 04 931 11</v>
          </cell>
          <cell r="B676" t="str">
            <v>Caixa coletora de talvegue - CCT 11</v>
          </cell>
          <cell r="E676" t="str">
            <v>und</v>
          </cell>
          <cell r="F676">
            <v>1343.25</v>
          </cell>
        </row>
        <row r="677">
          <cell r="A677" t="str">
            <v>2 S 04 931 12</v>
          </cell>
          <cell r="B677" t="str">
            <v>Caixa coletora de talvegue - CCT 12</v>
          </cell>
          <cell r="E677" t="str">
            <v>und</v>
          </cell>
          <cell r="F677">
            <v>1316.04</v>
          </cell>
        </row>
        <row r="678">
          <cell r="A678" t="str">
            <v>2 S 04 931 13</v>
          </cell>
          <cell r="B678" t="str">
            <v>Caixa coletora de talvegue - CCT 13</v>
          </cell>
          <cell r="E678" t="str">
            <v>und</v>
          </cell>
          <cell r="F678">
            <v>1616.17</v>
          </cell>
        </row>
        <row r="679">
          <cell r="A679" t="str">
            <v>2 S 04 931 14</v>
          </cell>
          <cell r="B679" t="str">
            <v>Caixa coletora de talvegue - CCT 14</v>
          </cell>
          <cell r="E679" t="str">
            <v>und</v>
          </cell>
          <cell r="F679">
            <v>1591.34</v>
          </cell>
        </row>
        <row r="680">
          <cell r="A680" t="str">
            <v>2 S 04 931 15</v>
          </cell>
          <cell r="B680" t="str">
            <v>Caixa coletora de talvegue - CCT 15</v>
          </cell>
          <cell r="E680" t="str">
            <v>und</v>
          </cell>
          <cell r="F680">
            <v>1569.96</v>
          </cell>
        </row>
        <row r="681">
          <cell r="A681" t="str">
            <v>2 S 04 931 16</v>
          </cell>
          <cell r="B681" t="str">
            <v>Caixa coletora de talvegue - CCT 16</v>
          </cell>
          <cell r="E681" t="str">
            <v>und</v>
          </cell>
          <cell r="F681">
            <v>1542.75</v>
          </cell>
        </row>
        <row r="682">
          <cell r="A682" t="str">
            <v>2 S 04 931 17</v>
          </cell>
          <cell r="B682" t="str">
            <v>Caixa coletora de talvegue - CCT 17</v>
          </cell>
          <cell r="E682" t="str">
            <v>und</v>
          </cell>
          <cell r="F682">
            <v>1848.29</v>
          </cell>
        </row>
        <row r="683">
          <cell r="A683" t="str">
            <v>2 S 04 931 18</v>
          </cell>
          <cell r="B683" t="str">
            <v>Caixa coletora de talvegue - CCT 18</v>
          </cell>
          <cell r="E683" t="str">
            <v>und</v>
          </cell>
          <cell r="F683">
            <v>1823.45</v>
          </cell>
        </row>
        <row r="684">
          <cell r="A684" t="str">
            <v>2 S 04 931 19</v>
          </cell>
          <cell r="B684" t="str">
            <v>Caixa coletora de talvegue - CCT 19</v>
          </cell>
          <cell r="E684" t="str">
            <v>und</v>
          </cell>
          <cell r="F684">
            <v>1802.08</v>
          </cell>
        </row>
        <row r="685">
          <cell r="A685" t="str">
            <v>2 S 04 931 20</v>
          </cell>
          <cell r="B685" t="str">
            <v>Caixa coletora de talvegue - CCT 20</v>
          </cell>
          <cell r="E685" t="str">
            <v>und</v>
          </cell>
          <cell r="F685">
            <v>1774.87</v>
          </cell>
        </row>
        <row r="686">
          <cell r="A686" t="str">
            <v>2 S 04 940 01</v>
          </cell>
          <cell r="B686" t="str">
            <v>Descida d'água tipo rap. - calha concr. - DAR 01</v>
          </cell>
          <cell r="E686" t="str">
            <v>m</v>
          </cell>
          <cell r="F686">
            <v>98.8</v>
          </cell>
        </row>
        <row r="687">
          <cell r="A687" t="str">
            <v>2 S 04 940 02</v>
          </cell>
          <cell r="B687" t="str">
            <v>Descida d'água tipo rap. - canal retang.- DAR 02</v>
          </cell>
          <cell r="E687" t="str">
            <v>m</v>
          </cell>
          <cell r="F687">
            <v>50.34</v>
          </cell>
        </row>
        <row r="688">
          <cell r="A688" t="str">
            <v>2 S 04 940 03</v>
          </cell>
          <cell r="B688" t="str">
            <v>Descida d'água tipo rap. - canal retang.- DAR 03</v>
          </cell>
          <cell r="E688" t="str">
            <v>m</v>
          </cell>
          <cell r="F688">
            <v>73.92</v>
          </cell>
        </row>
        <row r="689">
          <cell r="A689" t="str">
            <v>2 S 04 940 04</v>
          </cell>
          <cell r="B689" t="str">
            <v>Descida d'água tipo rap. - calha metálica - DAR</v>
          </cell>
          <cell r="E689" t="str">
            <v>m</v>
          </cell>
          <cell r="F689">
            <v>131.97999999999999</v>
          </cell>
        </row>
        <row r="690">
          <cell r="A690" t="str">
            <v>2 S 04 941 01</v>
          </cell>
          <cell r="B690" t="str">
            <v>Descida d'água aterros em degraus - DAD 01</v>
          </cell>
          <cell r="E690" t="str">
            <v>m</v>
          </cell>
          <cell r="F690">
            <v>67.7</v>
          </cell>
        </row>
        <row r="691">
          <cell r="A691" t="str">
            <v>2 S 04 941 02</v>
          </cell>
          <cell r="B691" t="str">
            <v>Descida d'água aterros em degraus - arm - DAD</v>
          </cell>
          <cell r="E691" t="str">
            <v>m</v>
          </cell>
          <cell r="F691">
            <v>97.2</v>
          </cell>
        </row>
        <row r="692">
          <cell r="A692" t="str">
            <v>2 S 04 941 03</v>
          </cell>
          <cell r="B692" t="str">
            <v>Descida d'água aterros em degraus - DAD 03</v>
          </cell>
          <cell r="E692" t="str">
            <v>m</v>
          </cell>
          <cell r="F692">
            <v>177.28</v>
          </cell>
        </row>
        <row r="693">
          <cell r="A693" t="str">
            <v>2 S 04 941 04</v>
          </cell>
          <cell r="B693" t="str">
            <v>Descida d'água aterros em degraus - arm - DAD</v>
          </cell>
          <cell r="E693" t="str">
            <v>m</v>
          </cell>
          <cell r="F693">
            <v>226.16</v>
          </cell>
        </row>
        <row r="694">
          <cell r="A694" t="str">
            <v>2 S 04 941 05</v>
          </cell>
          <cell r="B694" t="str">
            <v>Descida d'água aterros em degraus - DAD 05</v>
          </cell>
          <cell r="E694" t="str">
            <v>m</v>
          </cell>
          <cell r="F694">
            <v>214.38</v>
          </cell>
        </row>
        <row r="695">
          <cell r="A695" t="str">
            <v>2 S 04 941 06</v>
          </cell>
          <cell r="B695" t="str">
            <v>Descida d'água aterros em degraus - arm - DAD</v>
          </cell>
          <cell r="E695" t="str">
            <v>m</v>
          </cell>
          <cell r="F695">
            <v>301.01</v>
          </cell>
        </row>
        <row r="696">
          <cell r="A696" t="str">
            <v>2 S 04 941 07</v>
          </cell>
          <cell r="B696" t="str">
            <v>Descida d'água aterros em degraus - DAD 07</v>
          </cell>
          <cell r="E696" t="str">
            <v>m</v>
          </cell>
          <cell r="F696">
            <v>252.6</v>
          </cell>
        </row>
        <row r="697">
          <cell r="A697" t="str">
            <v>2 S 04 941 08</v>
          </cell>
          <cell r="B697" t="str">
            <v>Descida d'água aterros em degraus - arm - DAD</v>
          </cell>
          <cell r="E697" t="str">
            <v>m</v>
          </cell>
          <cell r="F697">
            <v>349.95</v>
          </cell>
        </row>
        <row r="698">
          <cell r="A698" t="str">
            <v>2 S 04 941 09</v>
          </cell>
          <cell r="B698" t="str">
            <v>Descida d'água aterros em degraus - DAD 09</v>
          </cell>
          <cell r="E698" t="str">
            <v>m</v>
          </cell>
          <cell r="F698">
            <v>288.38</v>
          </cell>
        </row>
        <row r="699">
          <cell r="A699" t="str">
            <v>2 S 04 941 10</v>
          </cell>
          <cell r="B699" t="str">
            <v>Descida d'água aterros em degraus - arm - DAD</v>
          </cell>
          <cell r="E699" t="str">
            <v>m</v>
          </cell>
          <cell r="F699">
            <v>398.76</v>
          </cell>
        </row>
        <row r="700">
          <cell r="A700" t="str">
            <v>2 S 04 941 11</v>
          </cell>
          <cell r="B700" t="str">
            <v>Descida d'água aterros em degraus - DAD 11</v>
          </cell>
          <cell r="E700" t="str">
            <v>m</v>
          </cell>
          <cell r="F700">
            <v>379.25</v>
          </cell>
        </row>
        <row r="701">
          <cell r="A701" t="str">
            <v>2 S 04 941 12</v>
          </cell>
          <cell r="B701" t="str">
            <v>Descida d'água aterros em degraus - arm - dad 12</v>
          </cell>
          <cell r="E701" t="str">
            <v>m</v>
          </cell>
          <cell r="F701">
            <v>521.38</v>
          </cell>
        </row>
        <row r="702">
          <cell r="A702" t="str">
            <v>2 S 04 941 13</v>
          </cell>
          <cell r="B702" t="str">
            <v>Descida d'água aterros em degraus - DAD 13</v>
          </cell>
          <cell r="E702" t="str">
            <v>m</v>
          </cell>
          <cell r="F702">
            <v>356.33</v>
          </cell>
        </row>
        <row r="703">
          <cell r="A703" t="str">
            <v>2 S 04 941 14</v>
          </cell>
          <cell r="B703" t="str">
            <v>Descida d'água aterros em degraus - arm - DAD 14</v>
          </cell>
          <cell r="E703" t="str">
            <v>m</v>
          </cell>
          <cell r="F703">
            <v>489.91</v>
          </cell>
        </row>
        <row r="704">
          <cell r="A704" t="str">
            <v>2 S 04 941 15</v>
          </cell>
          <cell r="B704" t="str">
            <v>Descida d'água aterros em degraus - DAD 15</v>
          </cell>
          <cell r="E704" t="str">
            <v>m</v>
          </cell>
          <cell r="F704">
            <v>407.72</v>
          </cell>
        </row>
        <row r="705">
          <cell r="A705" t="str">
            <v>2 S 04 941 16</v>
          </cell>
          <cell r="B705" t="str">
            <v>Descida d'água aterros em degraus - arm - DAD 16</v>
          </cell>
          <cell r="E705" t="str">
            <v>m</v>
          </cell>
          <cell r="F705">
            <v>559.28</v>
          </cell>
        </row>
        <row r="706">
          <cell r="A706" t="str">
            <v>2 S 04 941 17</v>
          </cell>
          <cell r="B706" t="str">
            <v>Descida d'água aterros em degraus - DAD 17</v>
          </cell>
          <cell r="E706" t="str">
            <v>m</v>
          </cell>
          <cell r="F706">
            <v>521.67999999999995</v>
          </cell>
        </row>
        <row r="707">
          <cell r="A707" t="str">
            <v>2 S 04 941 18</v>
          </cell>
          <cell r="B707" t="str">
            <v>Descida d'água aterros em degraus - arm - DAD 18</v>
          </cell>
          <cell r="E707" t="str">
            <v>m</v>
          </cell>
          <cell r="F707">
            <v>710.29</v>
          </cell>
        </row>
        <row r="708">
          <cell r="A708" t="str">
            <v>2 S 04 941 31</v>
          </cell>
          <cell r="B708" t="str">
            <v>Descida d'água cortes em degraus - DCD 01</v>
          </cell>
          <cell r="E708" t="str">
            <v>m</v>
          </cell>
          <cell r="F708">
            <v>68.489999999999995</v>
          </cell>
        </row>
        <row r="709">
          <cell r="A709" t="str">
            <v>2 S 04 941 32</v>
          </cell>
          <cell r="B709" t="str">
            <v>Descida d'água cortes em degraus - arm - DCD 02</v>
          </cell>
          <cell r="E709" t="str">
            <v>m</v>
          </cell>
          <cell r="F709">
            <v>98.09</v>
          </cell>
        </row>
        <row r="710">
          <cell r="A710" t="str">
            <v>2 S 04 941 33</v>
          </cell>
          <cell r="B710" t="str">
            <v>Descida d'água cortes em degraus - DCD 03</v>
          </cell>
          <cell r="E710" t="str">
            <v>m</v>
          </cell>
          <cell r="F710">
            <v>107.74</v>
          </cell>
        </row>
        <row r="711">
          <cell r="A711" t="str">
            <v>2 S 04 941 34</v>
          </cell>
          <cell r="B711" t="str">
            <v>Descida d'água cortes em degraus - arm - DCD 04</v>
          </cell>
          <cell r="E711" t="str">
            <v>m</v>
          </cell>
          <cell r="F711">
            <v>154.69</v>
          </cell>
        </row>
        <row r="712">
          <cell r="A712" t="str">
            <v>2 S 04 942 01</v>
          </cell>
          <cell r="B712" t="str">
            <v>Entrada d'água - EDA 01</v>
          </cell>
          <cell r="E712" t="str">
            <v>und</v>
          </cell>
          <cell r="F712">
            <v>28.55</v>
          </cell>
        </row>
        <row r="713">
          <cell r="A713" t="str">
            <v>2 S 04 942 02</v>
          </cell>
          <cell r="B713" t="str">
            <v>Entrada d'água - EDA 02</v>
          </cell>
          <cell r="E713" t="str">
            <v>und</v>
          </cell>
          <cell r="F713">
            <v>34.96</v>
          </cell>
        </row>
        <row r="714">
          <cell r="A714" t="str">
            <v>2 S 04 950 01</v>
          </cell>
          <cell r="B714" t="str">
            <v>Dissipador de energia - DES 01</v>
          </cell>
          <cell r="E714" t="str">
            <v>und</v>
          </cell>
          <cell r="F714">
            <v>124.94</v>
          </cell>
        </row>
        <row r="715">
          <cell r="A715" t="str">
            <v>2 S 04 950 02</v>
          </cell>
          <cell r="B715" t="str">
            <v>Dissipador de energia - DES 02</v>
          </cell>
          <cell r="E715" t="str">
            <v>und</v>
          </cell>
          <cell r="F715">
            <v>148.59</v>
          </cell>
        </row>
        <row r="716">
          <cell r="A716" t="str">
            <v>2 S 04 950 03</v>
          </cell>
          <cell r="B716" t="str">
            <v>Dissipador de energia - DES 03</v>
          </cell>
          <cell r="E716" t="str">
            <v>und</v>
          </cell>
          <cell r="F716">
            <v>177.12</v>
          </cell>
        </row>
        <row r="717">
          <cell r="A717" t="str">
            <v>2 S 04 950 04</v>
          </cell>
          <cell r="B717" t="str">
            <v>Dissipador de energia - DES04</v>
          </cell>
          <cell r="E717" t="str">
            <v>und</v>
          </cell>
          <cell r="F717">
            <v>216.44</v>
          </cell>
        </row>
        <row r="718">
          <cell r="A718" t="str">
            <v>2 S 04 950 21</v>
          </cell>
          <cell r="B718" t="str">
            <v>Dissipador de energia - DEB 01</v>
          </cell>
          <cell r="E718" t="str">
            <v>und</v>
          </cell>
          <cell r="F718">
            <v>152.07</v>
          </cell>
        </row>
        <row r="719">
          <cell r="A719" t="str">
            <v>2 S 04 950 22</v>
          </cell>
          <cell r="B719" t="str">
            <v>Dissipador de energia - DEB 02</v>
          </cell>
          <cell r="E719" t="str">
            <v>und</v>
          </cell>
          <cell r="F719">
            <v>498.54</v>
          </cell>
        </row>
        <row r="720">
          <cell r="A720" t="str">
            <v>2 S 04 950 23</v>
          </cell>
          <cell r="B720" t="str">
            <v>Dissipador de energia - DEB 03</v>
          </cell>
          <cell r="E720" t="str">
            <v>und</v>
          </cell>
          <cell r="F720">
            <v>798.34</v>
          </cell>
        </row>
        <row r="721">
          <cell r="A721" t="str">
            <v>2 S 04 950 24</v>
          </cell>
          <cell r="B721" t="str">
            <v>Dissipador de energia - DEB 04</v>
          </cell>
          <cell r="E721" t="str">
            <v>und</v>
          </cell>
          <cell r="F721">
            <v>1172.0999999999999</v>
          </cell>
        </row>
        <row r="722">
          <cell r="A722" t="str">
            <v>2 S 04 950 25</v>
          </cell>
          <cell r="B722" t="str">
            <v>Dissipador de energia - DEB 05</v>
          </cell>
          <cell r="E722" t="str">
            <v>und</v>
          </cell>
          <cell r="F722">
            <v>1590.25</v>
          </cell>
        </row>
        <row r="723">
          <cell r="A723" t="str">
            <v>2 S 04 950 26</v>
          </cell>
          <cell r="B723" t="str">
            <v>Dissipador de energia - DEB 06</v>
          </cell>
          <cell r="E723" t="str">
            <v>und</v>
          </cell>
          <cell r="F723">
            <v>2611.79</v>
          </cell>
        </row>
        <row r="724">
          <cell r="A724" t="str">
            <v>2 S 04 950 27</v>
          </cell>
          <cell r="B724" t="str">
            <v>Dissipador de energia - DEB 07</v>
          </cell>
          <cell r="E724" t="str">
            <v>und</v>
          </cell>
          <cell r="F724">
            <v>1660.19</v>
          </cell>
        </row>
        <row r="725">
          <cell r="A725" t="str">
            <v>2 S 04 950 28</v>
          </cell>
          <cell r="B725" t="str">
            <v>Dissipador de energia - DEB 08</v>
          </cell>
          <cell r="E725" t="str">
            <v>und</v>
          </cell>
          <cell r="F725">
            <v>2257.5500000000002</v>
          </cell>
        </row>
        <row r="726">
          <cell r="A726" t="str">
            <v>2 S 04 950 29</v>
          </cell>
          <cell r="B726" t="str">
            <v>Dissipador de energia - DEB 09</v>
          </cell>
          <cell r="E726" t="str">
            <v>und</v>
          </cell>
          <cell r="F726">
            <v>3589.18</v>
          </cell>
        </row>
        <row r="727">
          <cell r="A727" t="str">
            <v>2 S 04 950 30</v>
          </cell>
          <cell r="B727" t="str">
            <v>Dissipador de energia - DEB 10</v>
          </cell>
          <cell r="E727" t="str">
            <v>und</v>
          </cell>
          <cell r="F727">
            <v>2149.31</v>
          </cell>
        </row>
        <row r="728">
          <cell r="A728" t="str">
            <v>2 S 04 950 31</v>
          </cell>
          <cell r="B728" t="str">
            <v>Dissipador de energia - DEB 11</v>
          </cell>
          <cell r="E728" t="str">
            <v>und</v>
          </cell>
          <cell r="F728">
            <v>2924.69</v>
          </cell>
        </row>
        <row r="729">
          <cell r="A729" t="str">
            <v>2 S 04 950 32</v>
          </cell>
          <cell r="B729" t="str">
            <v>Dissipador de energia - DEB 12</v>
          </cell>
          <cell r="E729" t="str">
            <v>und</v>
          </cell>
          <cell r="F729">
            <v>4566.1099999999997</v>
          </cell>
        </row>
        <row r="730">
          <cell r="A730" t="str">
            <v>2 S 04 950 51</v>
          </cell>
          <cell r="B730" t="str">
            <v>Dissipador de energia - DED 01</v>
          </cell>
          <cell r="E730" t="str">
            <v>und</v>
          </cell>
          <cell r="F730">
            <v>169.25</v>
          </cell>
        </row>
        <row r="731">
          <cell r="A731" t="str">
            <v>2 S 04 960 01</v>
          </cell>
          <cell r="B731" t="str">
            <v>Boca de lobo simples grelha concr. - BLS 01</v>
          </cell>
          <cell r="E731" t="str">
            <v>und</v>
          </cell>
          <cell r="F731">
            <v>313.18</v>
          </cell>
        </row>
        <row r="732">
          <cell r="A732" t="str">
            <v>2 S 04 960 02</v>
          </cell>
          <cell r="B732" t="str">
            <v>Boca de lobo simples grelha concr. - BLS 02</v>
          </cell>
          <cell r="E732" t="str">
            <v>und</v>
          </cell>
          <cell r="F732">
            <v>389.8</v>
          </cell>
        </row>
        <row r="733">
          <cell r="A733" t="str">
            <v>2 S 04 960 03</v>
          </cell>
          <cell r="B733" t="str">
            <v>Boca de lobo simples grelha concr. - BLS 03</v>
          </cell>
          <cell r="E733" t="str">
            <v>und</v>
          </cell>
          <cell r="F733">
            <v>466.53</v>
          </cell>
        </row>
        <row r="734">
          <cell r="A734" t="str">
            <v>2 S 04 960 04</v>
          </cell>
          <cell r="B734" t="str">
            <v>Boca de lobo simples grelha concr. - BLS 04</v>
          </cell>
          <cell r="E734" t="str">
            <v>und</v>
          </cell>
          <cell r="F734">
            <v>529.41</v>
          </cell>
        </row>
        <row r="735">
          <cell r="A735" t="str">
            <v>2 S 04 960 05</v>
          </cell>
          <cell r="B735" t="str">
            <v>Boca de lobo simples grelha concr. - BLS 05</v>
          </cell>
          <cell r="E735" t="str">
            <v>und</v>
          </cell>
          <cell r="F735">
            <v>616.46</v>
          </cell>
        </row>
        <row r="736">
          <cell r="A736" t="str">
            <v>2 S 04 960 06</v>
          </cell>
          <cell r="B736" t="str">
            <v>Boca de lobo simples grelha concr. - BLS 06</v>
          </cell>
          <cell r="E736" t="str">
            <v>und</v>
          </cell>
          <cell r="F736">
            <v>693.08</v>
          </cell>
        </row>
        <row r="737">
          <cell r="A737" t="str">
            <v>2 S 04 960 07</v>
          </cell>
          <cell r="B737" t="str">
            <v>Boca de lobo simples grelha concr. - BLS 07</v>
          </cell>
          <cell r="E737" t="str">
            <v>und</v>
          </cell>
          <cell r="F737">
            <v>769.81</v>
          </cell>
        </row>
        <row r="738">
          <cell r="A738" t="str">
            <v>2 S 04 961 01</v>
          </cell>
          <cell r="B738" t="str">
            <v>Boca de lobo dupla com grelha de concreto - BLD 01</v>
          </cell>
          <cell r="E738" t="str">
            <v>und</v>
          </cell>
          <cell r="F738">
            <v>603.79999999999995</v>
          </cell>
        </row>
        <row r="739">
          <cell r="A739" t="str">
            <v>2 S 04 961 02</v>
          </cell>
          <cell r="B739" t="str">
            <v>Boca de lobo dupla com grelha de concreto - BLD 02</v>
          </cell>
          <cell r="E739" t="str">
            <v>und</v>
          </cell>
          <cell r="F739">
            <v>729.55</v>
          </cell>
        </row>
        <row r="740">
          <cell r="A740" t="str">
            <v>2 S 04 961 03</v>
          </cell>
          <cell r="B740" t="str">
            <v>Boca de lobo dupla com grelha de concreto - BLD 03</v>
          </cell>
          <cell r="E740" t="str">
            <v>und</v>
          </cell>
          <cell r="F740">
            <v>858.72</v>
          </cell>
        </row>
        <row r="741">
          <cell r="A741" t="str">
            <v>2 S 04 961 04</v>
          </cell>
          <cell r="B741" t="str">
            <v>Boca de lobo dupla com grelha de concreto - BLD 04</v>
          </cell>
          <cell r="E741" t="str">
            <v>und</v>
          </cell>
          <cell r="F741">
            <v>984.47</v>
          </cell>
        </row>
        <row r="742">
          <cell r="A742" t="str">
            <v>2 S 04 961 05</v>
          </cell>
          <cell r="B742" t="str">
            <v>Boca de lobo dupla com grelha de concreto - BLD 05</v>
          </cell>
          <cell r="E742" t="str">
            <v>und</v>
          </cell>
          <cell r="F742">
            <v>1110.22</v>
          </cell>
        </row>
        <row r="743">
          <cell r="A743" t="str">
            <v>2 S 04 961 06</v>
          </cell>
          <cell r="B743" t="str">
            <v>Boca de lobo dupla com grelha de concreto - BLD 06</v>
          </cell>
          <cell r="E743" t="str">
            <v>und</v>
          </cell>
          <cell r="F743">
            <v>1239.4000000000001</v>
          </cell>
        </row>
        <row r="744">
          <cell r="A744" t="str">
            <v>2 S 04 961 07</v>
          </cell>
          <cell r="B744" t="str">
            <v>Boca de lobo dupla com grelha de concreto - BLD 07</v>
          </cell>
          <cell r="E744" t="str">
            <v>und</v>
          </cell>
          <cell r="F744">
            <v>1365.15</v>
          </cell>
        </row>
        <row r="745">
          <cell r="A745" t="str">
            <v>2 S 04 962 01</v>
          </cell>
          <cell r="B745" t="str">
            <v>Caixa de ligação e passagem - CLP 01</v>
          </cell>
          <cell r="E745" t="str">
            <v>und</v>
          </cell>
          <cell r="F745">
            <v>610.66</v>
          </cell>
        </row>
        <row r="746">
          <cell r="A746" t="str">
            <v>2 S 04 962 02</v>
          </cell>
          <cell r="B746" t="str">
            <v>Caixa de ligação e passagem - CLP 02</v>
          </cell>
          <cell r="E746" t="str">
            <v>und</v>
          </cell>
          <cell r="F746">
            <v>591.71</v>
          </cell>
        </row>
        <row r="747">
          <cell r="A747" t="str">
            <v>2 S 04 962 03</v>
          </cell>
          <cell r="B747" t="str">
            <v>Caixa de ligação e passagem - CLP 03</v>
          </cell>
          <cell r="E747" t="str">
            <v>und</v>
          </cell>
          <cell r="F747">
            <v>833.32</v>
          </cell>
        </row>
        <row r="748">
          <cell r="A748" t="str">
            <v>2 S 04 962 04</v>
          </cell>
          <cell r="B748" t="str">
            <v>Caixa de ligação e passagem - CLP 04</v>
          </cell>
          <cell r="E748" t="str">
            <v>und</v>
          </cell>
          <cell r="F748">
            <v>1060.18</v>
          </cell>
        </row>
        <row r="749">
          <cell r="A749" t="str">
            <v>2 S 04 962 05</v>
          </cell>
          <cell r="B749" t="str">
            <v>Caixa de ligação e passagem - CLP 05</v>
          </cell>
          <cell r="E749" t="str">
            <v>und</v>
          </cell>
          <cell r="F749">
            <v>1247.31</v>
          </cell>
        </row>
        <row r="750">
          <cell r="A750" t="str">
            <v>2 S 04 962 06</v>
          </cell>
          <cell r="B750" t="str">
            <v>Caixa de ligação e passagem - CLP 06</v>
          </cell>
          <cell r="E750" t="str">
            <v>und</v>
          </cell>
          <cell r="F750">
            <v>1554.04</v>
          </cell>
        </row>
        <row r="751">
          <cell r="A751" t="str">
            <v>2 S 04 962 07</v>
          </cell>
          <cell r="B751" t="str">
            <v>Caixa de ligação e passagem - CLP 07</v>
          </cell>
          <cell r="E751" t="str">
            <v>und</v>
          </cell>
          <cell r="F751">
            <v>726.46</v>
          </cell>
        </row>
        <row r="752">
          <cell r="A752" t="str">
            <v>2 S 04 962 08</v>
          </cell>
          <cell r="B752" t="str">
            <v>Caixa de ligação e passagem - CLP 08</v>
          </cell>
          <cell r="E752" t="str">
            <v>und</v>
          </cell>
          <cell r="F752">
            <v>704.35</v>
          </cell>
        </row>
        <row r="753">
          <cell r="A753" t="str">
            <v>2 S 04 962 09</v>
          </cell>
          <cell r="B753" t="str">
            <v>Caixa de ligação e passagem - CLP 09</v>
          </cell>
          <cell r="E753" t="str">
            <v>und</v>
          </cell>
          <cell r="F753">
            <v>971.12</v>
          </cell>
        </row>
        <row r="754">
          <cell r="A754" t="str">
            <v>2 S 04 962 10</v>
          </cell>
          <cell r="B754" t="str">
            <v>Caixa de ligação e passagem - CLP 10</v>
          </cell>
          <cell r="E754" t="str">
            <v>und</v>
          </cell>
          <cell r="F754">
            <v>1206.74</v>
          </cell>
        </row>
        <row r="755">
          <cell r="A755" t="str">
            <v>2 S 04 962 11</v>
          </cell>
          <cell r="B755" t="str">
            <v>Caixa de ligação e passagem - CLP 11</v>
          </cell>
          <cell r="E755" t="str">
            <v>und</v>
          </cell>
          <cell r="F755">
            <v>1405.78</v>
          </cell>
        </row>
        <row r="756">
          <cell r="A756" t="str">
            <v>2 S 04 962 12</v>
          </cell>
          <cell r="B756" t="str">
            <v>Caixa de ligação e passagem - CLP 12</v>
          </cell>
          <cell r="E756" t="str">
            <v>und</v>
          </cell>
          <cell r="F756">
            <v>1709.41</v>
          </cell>
        </row>
        <row r="757">
          <cell r="A757" t="str">
            <v>2 S 04 962 13</v>
          </cell>
          <cell r="B757" t="str">
            <v>Caixa de ligação e passagem - CLP 13</v>
          </cell>
          <cell r="E757" t="str">
            <v>und</v>
          </cell>
          <cell r="F757">
            <v>845.41</v>
          </cell>
        </row>
        <row r="758">
          <cell r="A758" t="str">
            <v>2 S 04 962 14</v>
          </cell>
          <cell r="B758" t="str">
            <v>Caixa de ligação e passagem - CLP 14</v>
          </cell>
          <cell r="E758" t="str">
            <v>und</v>
          </cell>
          <cell r="F758">
            <v>826.46</v>
          </cell>
        </row>
        <row r="759">
          <cell r="A759" t="str">
            <v>2 S 04 962 15</v>
          </cell>
          <cell r="B759" t="str">
            <v>Caixa de ligação e passagem - CLP 15</v>
          </cell>
          <cell r="E759" t="str">
            <v>und</v>
          </cell>
          <cell r="F759">
            <v>1118.3900000000001</v>
          </cell>
        </row>
        <row r="760">
          <cell r="A760" t="str">
            <v>2 S 04 962 16</v>
          </cell>
          <cell r="B760" t="str">
            <v>Caixa de ligação e passagem - CLP 16</v>
          </cell>
          <cell r="E760" t="str">
            <v>und</v>
          </cell>
          <cell r="F760">
            <v>1369.08</v>
          </cell>
        </row>
        <row r="761">
          <cell r="A761" t="str">
            <v>2 S 04 962 17</v>
          </cell>
          <cell r="B761" t="str">
            <v>Caixa de ligação e passagem - CLP 17</v>
          </cell>
          <cell r="E761" t="str">
            <v>und</v>
          </cell>
          <cell r="F761">
            <v>1576.88</v>
          </cell>
        </row>
        <row r="762">
          <cell r="A762" t="str">
            <v>2 S 04 962 18</v>
          </cell>
          <cell r="B762" t="str">
            <v>Caixa de ligação e passagem - CLP 18</v>
          </cell>
          <cell r="E762" t="str">
            <v>und</v>
          </cell>
          <cell r="F762">
            <v>1899.96</v>
          </cell>
        </row>
        <row r="763">
          <cell r="A763" t="str">
            <v>2 S 04 963 01</v>
          </cell>
          <cell r="B763" t="str">
            <v>Poço de visita - PVI 01</v>
          </cell>
          <cell r="E763" t="str">
            <v>und</v>
          </cell>
          <cell r="F763">
            <v>817.12</v>
          </cell>
        </row>
        <row r="764">
          <cell r="A764" t="str">
            <v>2 S 04 963 02</v>
          </cell>
          <cell r="B764" t="str">
            <v>Poço de visita - PVI 02</v>
          </cell>
          <cell r="E764" t="str">
            <v>und</v>
          </cell>
          <cell r="F764">
            <v>792.86</v>
          </cell>
        </row>
        <row r="765">
          <cell r="A765" t="str">
            <v>2 S 04 963 03</v>
          </cell>
          <cell r="B765" t="str">
            <v>Poço de visita - PVI 03</v>
          </cell>
          <cell r="E765" t="str">
            <v>und</v>
          </cell>
          <cell r="F765">
            <v>944.03</v>
          </cell>
        </row>
        <row r="766">
          <cell r="A766" t="str">
            <v>2 S 04 963 04</v>
          </cell>
          <cell r="B766" t="str">
            <v>Poço de visita - PVI 04</v>
          </cell>
          <cell r="E766" t="str">
            <v>und</v>
          </cell>
          <cell r="F766">
            <v>1133.06</v>
          </cell>
        </row>
        <row r="767">
          <cell r="A767" t="str">
            <v>2 S 04 963 05</v>
          </cell>
          <cell r="B767" t="str">
            <v>Poço de visita - PVI 05</v>
          </cell>
          <cell r="E767" t="str">
            <v>und</v>
          </cell>
          <cell r="F767">
            <v>1324.59</v>
          </cell>
        </row>
        <row r="768">
          <cell r="A768" t="str">
            <v>2 S 04 963 06</v>
          </cell>
          <cell r="B768" t="str">
            <v>Poço de visita - PVI 06</v>
          </cell>
          <cell r="E768" t="str">
            <v>und</v>
          </cell>
          <cell r="F768">
            <v>1625.81</v>
          </cell>
        </row>
        <row r="769">
          <cell r="A769" t="str">
            <v>2 S 04 963 07</v>
          </cell>
          <cell r="B769" t="str">
            <v>Poço de visita - PVI 07</v>
          </cell>
          <cell r="E769" t="str">
            <v>und</v>
          </cell>
          <cell r="F769">
            <v>940.74</v>
          </cell>
        </row>
        <row r="770">
          <cell r="A770" t="str">
            <v>2 S 04 963 08</v>
          </cell>
          <cell r="B770" t="str">
            <v>Poço de visita - PVI 08</v>
          </cell>
          <cell r="E770" t="str">
            <v>und</v>
          </cell>
          <cell r="F770">
            <v>921.79</v>
          </cell>
        </row>
        <row r="771">
          <cell r="A771" t="str">
            <v>2 S 04 963 09</v>
          </cell>
          <cell r="B771" t="str">
            <v>Poço de visita - PVI 09</v>
          </cell>
          <cell r="E771" t="str">
            <v>und</v>
          </cell>
          <cell r="F771">
            <v>1086.21</v>
          </cell>
        </row>
        <row r="772">
          <cell r="A772" t="str">
            <v>2 S 04 963 10</v>
          </cell>
          <cell r="B772" t="str">
            <v>Poço de visita - PVI 10</v>
          </cell>
          <cell r="E772" t="str">
            <v>und</v>
          </cell>
          <cell r="F772">
            <v>1258.0999999999999</v>
          </cell>
        </row>
        <row r="773">
          <cell r="A773" t="str">
            <v>2 S 04 963 11</v>
          </cell>
          <cell r="B773" t="str">
            <v>Poço de visita - PVI 11</v>
          </cell>
          <cell r="E773" t="str">
            <v>und</v>
          </cell>
          <cell r="F773">
            <v>1483.06</v>
          </cell>
        </row>
        <row r="774">
          <cell r="A774" t="str">
            <v>2 S 04 963 12</v>
          </cell>
          <cell r="B774" t="str">
            <v>Poço de visita - PVI 12</v>
          </cell>
          <cell r="E774" t="str">
            <v>und</v>
          </cell>
          <cell r="F774">
            <v>1800.58</v>
          </cell>
        </row>
        <row r="775">
          <cell r="A775" t="str">
            <v>2 S 04 963 13</v>
          </cell>
          <cell r="B775" t="str">
            <v>Poço de visita - PVI 13</v>
          </cell>
          <cell r="E775" t="str">
            <v>und</v>
          </cell>
          <cell r="F775">
            <v>1117.4100000000001</v>
          </cell>
        </row>
        <row r="776">
          <cell r="A776" t="str">
            <v>2 S 04 963 14</v>
          </cell>
          <cell r="B776" t="str">
            <v>Poço de visita - PVI 14</v>
          </cell>
          <cell r="E776" t="str">
            <v>und</v>
          </cell>
          <cell r="F776">
            <v>1060.2</v>
          </cell>
        </row>
        <row r="777">
          <cell r="A777" t="str">
            <v>2 S 04 963 15</v>
          </cell>
          <cell r="B777" t="str">
            <v>Poço de visita - PVI 15</v>
          </cell>
          <cell r="E777" t="str">
            <v>und</v>
          </cell>
          <cell r="F777">
            <v>1241.01</v>
          </cell>
        </row>
        <row r="778">
          <cell r="A778" t="str">
            <v>2 S 04 963 16</v>
          </cell>
          <cell r="B778" t="str">
            <v>Poço de visita - PVI 16</v>
          </cell>
          <cell r="E778" t="str">
            <v>und</v>
          </cell>
          <cell r="F778">
            <v>1445.11</v>
          </cell>
        </row>
        <row r="779">
          <cell r="A779" t="str">
            <v>2 S 04 963 17</v>
          </cell>
          <cell r="B779" t="str">
            <v>Poço de visita - PVI 17</v>
          </cell>
          <cell r="E779" t="str">
            <v>und</v>
          </cell>
          <cell r="F779">
            <v>1654.16</v>
          </cell>
        </row>
        <row r="780">
          <cell r="A780" t="str">
            <v>2 S 04 963 18</v>
          </cell>
          <cell r="B780" t="str">
            <v>Poço de visita - PVI 18</v>
          </cell>
          <cell r="E780" t="str">
            <v>und</v>
          </cell>
          <cell r="F780">
            <v>1987.98</v>
          </cell>
        </row>
        <row r="781">
          <cell r="A781" t="str">
            <v>2 S 04 963 31</v>
          </cell>
          <cell r="B781" t="str">
            <v>Chaminé dos poços de visita - CPV 01</v>
          </cell>
          <cell r="E781" t="str">
            <v>und</v>
          </cell>
          <cell r="F781">
            <v>562.11</v>
          </cell>
        </row>
        <row r="782">
          <cell r="A782" t="str">
            <v>2 S 04 963 32</v>
          </cell>
          <cell r="B782" t="str">
            <v>Chaminé dos poços de visita - CPV 02</v>
          </cell>
          <cell r="E782" t="str">
            <v>und</v>
          </cell>
          <cell r="F782">
            <v>645.38</v>
          </cell>
        </row>
        <row r="783">
          <cell r="A783" t="str">
            <v>2 S 04 963 33</v>
          </cell>
          <cell r="B783" t="str">
            <v>Chaminé dos poços de visita - CPV 03</v>
          </cell>
          <cell r="E783" t="str">
            <v>und</v>
          </cell>
          <cell r="F783">
            <v>724.79</v>
          </cell>
        </row>
        <row r="784">
          <cell r="A784" t="str">
            <v>2 S 04 963 34</v>
          </cell>
          <cell r="B784" t="str">
            <v>Chaminé dos poços de visita - CPV 04</v>
          </cell>
          <cell r="E784" t="str">
            <v>und</v>
          </cell>
          <cell r="F784">
            <v>808.65</v>
          </cell>
        </row>
        <row r="785">
          <cell r="A785" t="str">
            <v>2 S 04 963 35</v>
          </cell>
          <cell r="B785" t="str">
            <v>Chaminé dos poços de visita - CPV 05</v>
          </cell>
          <cell r="E785" t="str">
            <v>und</v>
          </cell>
          <cell r="F785">
            <v>888.46</v>
          </cell>
        </row>
        <row r="786">
          <cell r="A786" t="str">
            <v>2 S 04 963 36</v>
          </cell>
          <cell r="B786" t="str">
            <v>Chaminé dos poços de visita - CPV 06</v>
          </cell>
          <cell r="E786" t="str">
            <v>und</v>
          </cell>
          <cell r="F786">
            <v>971.33</v>
          </cell>
        </row>
        <row r="787">
          <cell r="A787" t="str">
            <v>2 S 04 963 37</v>
          </cell>
          <cell r="B787" t="str">
            <v>Chaminé dos poços de visita - CPV 07</v>
          </cell>
          <cell r="E787" t="str">
            <v>und</v>
          </cell>
          <cell r="F787">
            <v>1051.33</v>
          </cell>
        </row>
        <row r="788">
          <cell r="A788" t="str">
            <v>2 S 04 964 01</v>
          </cell>
          <cell r="B788" t="str">
            <v>Tubulação de drenagem urbana - D=0,40 m s/ berço</v>
          </cell>
          <cell r="E788" t="str">
            <v>m</v>
          </cell>
          <cell r="F788">
            <v>68.849999999999994</v>
          </cell>
        </row>
        <row r="789">
          <cell r="A789" t="str">
            <v>2 S 04 964 02</v>
          </cell>
          <cell r="B789" t="str">
            <v>Tubulação de drenagem urbana - D=0,60 m s/ berço</v>
          </cell>
          <cell r="E789" t="str">
            <v>m</v>
          </cell>
          <cell r="F789">
            <v>160.61000000000001</v>
          </cell>
        </row>
        <row r="790">
          <cell r="A790" t="str">
            <v>2 S 04 964 03</v>
          </cell>
          <cell r="B790" t="str">
            <v>Tubulação de drenagem urbana - D=0,80 m s/ berço</v>
          </cell>
          <cell r="E790" t="str">
            <v>m</v>
          </cell>
          <cell r="F790">
            <v>226.37</v>
          </cell>
        </row>
        <row r="791">
          <cell r="A791" t="str">
            <v>2 S 04 964 04</v>
          </cell>
          <cell r="B791" t="str">
            <v>Tubulação de drenagem urbana - D=1,00 m s/ berço</v>
          </cell>
          <cell r="E791" t="str">
            <v>m</v>
          </cell>
          <cell r="F791">
            <v>326.72000000000003</v>
          </cell>
        </row>
        <row r="792">
          <cell r="A792" t="str">
            <v>2 S 04 964 05</v>
          </cell>
          <cell r="B792" t="str">
            <v>Tubulação de drenagem urbana - D=1,20 m s/ berço</v>
          </cell>
          <cell r="E792" t="str">
            <v>m</v>
          </cell>
          <cell r="F792">
            <v>441.13</v>
          </cell>
        </row>
        <row r="793">
          <cell r="A793" t="str">
            <v>2 S 04 964 06</v>
          </cell>
          <cell r="B793" t="str">
            <v>Tubulação de drenagem urbana - D=1,50 m s/ berço</v>
          </cell>
          <cell r="E793" t="str">
            <v>m</v>
          </cell>
          <cell r="F793">
            <v>661.36</v>
          </cell>
        </row>
        <row r="794">
          <cell r="A794" t="str">
            <v>2 S 04 990 01</v>
          </cell>
          <cell r="B794" t="str">
            <v>Transposição de segmento de sarjetas - TSS 01</v>
          </cell>
          <cell r="E794" t="str">
            <v>m</v>
          </cell>
          <cell r="F794">
            <v>101.81</v>
          </cell>
        </row>
        <row r="795">
          <cell r="A795" t="str">
            <v>2 S 04 990 02</v>
          </cell>
          <cell r="B795" t="str">
            <v>Transposição de segmento de sarjetas - TSS 02</v>
          </cell>
          <cell r="E795" t="str">
            <v>m</v>
          </cell>
          <cell r="F795">
            <v>123.46</v>
          </cell>
        </row>
        <row r="796">
          <cell r="A796" t="str">
            <v>2 S 04 990 03</v>
          </cell>
          <cell r="B796" t="str">
            <v>Transposição de segmento de sarjetas - TSS 03</v>
          </cell>
          <cell r="E796" t="str">
            <v>m</v>
          </cell>
          <cell r="F796">
            <v>181.44</v>
          </cell>
        </row>
        <row r="797">
          <cell r="A797" t="str">
            <v>2 S 04 990 04</v>
          </cell>
          <cell r="B797" t="str">
            <v>Transposição de segmento de sarjetas - TSS 04</v>
          </cell>
          <cell r="E797" t="str">
            <v>m</v>
          </cell>
          <cell r="F797">
            <v>157.61000000000001</v>
          </cell>
        </row>
        <row r="798">
          <cell r="A798" t="str">
            <v>2 S 04 990 05</v>
          </cell>
          <cell r="B798" t="str">
            <v>Transposição de segmento de sarjetas - TSS 05</v>
          </cell>
          <cell r="E798" t="str">
            <v>m</v>
          </cell>
          <cell r="F798">
            <v>141.74</v>
          </cell>
        </row>
        <row r="799">
          <cell r="A799" t="str">
            <v>2 S 04 990 06</v>
          </cell>
          <cell r="B799" t="str">
            <v>Transposição de segmento de sarjetas - TSS 06</v>
          </cell>
          <cell r="E799" t="str">
            <v>m</v>
          </cell>
          <cell r="F799">
            <v>133.72999999999999</v>
          </cell>
        </row>
        <row r="800">
          <cell r="A800" t="str">
            <v>2 S 04 991 01</v>
          </cell>
          <cell r="B800" t="str">
            <v>Tampa concr. p/caixa colet. (4 nervuras) - TCC 01</v>
          </cell>
          <cell r="E800" t="str">
            <v>und</v>
          </cell>
          <cell r="F800">
            <v>91.29</v>
          </cell>
        </row>
        <row r="801">
          <cell r="A801" t="str">
            <v>2 S 04 991 02</v>
          </cell>
          <cell r="B801" t="str">
            <v>Tampa de ferro p/ caixa coletora - TCC 02</v>
          </cell>
          <cell r="E801" t="str">
            <v>und</v>
          </cell>
          <cell r="F801">
            <v>194.39</v>
          </cell>
        </row>
        <row r="802">
          <cell r="A802" t="str">
            <v>2 S 04 999 03</v>
          </cell>
          <cell r="B802" t="str">
            <v>Escoramento de bueiros celulares</v>
          </cell>
          <cell r="E802" t="str">
            <v>m3</v>
          </cell>
          <cell r="F802">
            <v>30.27</v>
          </cell>
        </row>
        <row r="803">
          <cell r="A803" t="str">
            <v>2 S 04 999 06</v>
          </cell>
          <cell r="B803" t="str">
            <v>Solo local / selo de argila apiloado</v>
          </cell>
          <cell r="E803" t="str">
            <v>m3</v>
          </cell>
          <cell r="F803">
            <v>10.119999999999999</v>
          </cell>
        </row>
        <row r="804">
          <cell r="A804" t="str">
            <v>2 S 04 999 07</v>
          </cell>
          <cell r="B804" t="str">
            <v>Lastro de brita</v>
          </cell>
          <cell r="E804" t="str">
            <v>m3</v>
          </cell>
          <cell r="F804">
            <v>32.03</v>
          </cell>
        </row>
        <row r="805">
          <cell r="A805" t="str">
            <v>2 S 05 000 06</v>
          </cell>
          <cell r="B805" t="str">
            <v>Calha metálica semi-circular D=0,40 m</v>
          </cell>
          <cell r="E805" t="str">
            <v>m</v>
          </cell>
          <cell r="F805">
            <v>125.07</v>
          </cell>
        </row>
        <row r="806">
          <cell r="A806" t="str">
            <v>2 S 05 000 09</v>
          </cell>
          <cell r="B806" t="str">
            <v>Dentes para bueiros simples D=0,60 m</v>
          </cell>
          <cell r="E806" t="str">
            <v>und</v>
          </cell>
          <cell r="F806">
            <v>35.590000000000003</v>
          </cell>
        </row>
        <row r="807">
          <cell r="A807" t="str">
            <v>2 S 05 000 10</v>
          </cell>
          <cell r="B807" t="str">
            <v>Dentes para bueiros simples D=0,80 m</v>
          </cell>
          <cell r="E807" t="str">
            <v>und</v>
          </cell>
          <cell r="F807">
            <v>44.28</v>
          </cell>
        </row>
        <row r="808">
          <cell r="A808" t="str">
            <v>2 S 05 000 11</v>
          </cell>
          <cell r="B808" t="str">
            <v>Dentes para bueiros simples D=1,00 m</v>
          </cell>
          <cell r="E808" t="str">
            <v>und</v>
          </cell>
          <cell r="F808">
            <v>52.64</v>
          </cell>
        </row>
        <row r="809">
          <cell r="A809" t="str">
            <v>2 S 05 000 12</v>
          </cell>
          <cell r="B809" t="str">
            <v>Dentes para bueiros simples D=1,20 m</v>
          </cell>
          <cell r="E809" t="str">
            <v>und</v>
          </cell>
          <cell r="F809">
            <v>59.73</v>
          </cell>
        </row>
        <row r="810">
          <cell r="A810" t="str">
            <v>2 S 05 000 13</v>
          </cell>
          <cell r="B810" t="str">
            <v>Dentes para bueiros simples D=1,50 m</v>
          </cell>
          <cell r="E810" t="str">
            <v>und</v>
          </cell>
          <cell r="F810">
            <v>75.87</v>
          </cell>
        </row>
        <row r="811">
          <cell r="A811" t="str">
            <v>2 S 05 000 14</v>
          </cell>
          <cell r="B811" t="str">
            <v>Dentes para bueiros duplos D=1,00 m</v>
          </cell>
          <cell r="E811" t="str">
            <v>und</v>
          </cell>
          <cell r="F811">
            <v>105.47</v>
          </cell>
        </row>
        <row r="812">
          <cell r="A812" t="str">
            <v>2 S 05 000 15</v>
          </cell>
          <cell r="B812" t="str">
            <v>Dentes para bueiros duplos D=1,20 m</v>
          </cell>
          <cell r="E812" t="str">
            <v>und</v>
          </cell>
          <cell r="F812">
            <v>119.28</v>
          </cell>
        </row>
        <row r="813">
          <cell r="A813" t="str">
            <v>2 S 05 000 16</v>
          </cell>
          <cell r="B813" t="str">
            <v>Dentes para bueiros duplos D=1,50 m</v>
          </cell>
          <cell r="E813" t="str">
            <v>und</v>
          </cell>
          <cell r="F813">
            <v>147.33000000000001</v>
          </cell>
        </row>
        <row r="814">
          <cell r="A814" t="str">
            <v>2 S 05 000 17</v>
          </cell>
          <cell r="B814" t="str">
            <v>Dentes para bueiros triplos D=1,00 m</v>
          </cell>
          <cell r="E814" t="str">
            <v>und</v>
          </cell>
          <cell r="F814">
            <v>154.47999999999999</v>
          </cell>
        </row>
        <row r="815">
          <cell r="A815" t="str">
            <v>2 S 05 000 18</v>
          </cell>
          <cell r="B815" t="str">
            <v>Dentes para bueiros triplos D=1,20</v>
          </cell>
          <cell r="E815" t="str">
            <v>und</v>
          </cell>
          <cell r="F815">
            <v>179.01</v>
          </cell>
        </row>
        <row r="816">
          <cell r="A816" t="str">
            <v>2 S 05 000 19</v>
          </cell>
          <cell r="B816" t="str">
            <v>Dentes para bueiros triplos D=1,50 m</v>
          </cell>
          <cell r="E816" t="str">
            <v>und</v>
          </cell>
          <cell r="F816">
            <v>218.2</v>
          </cell>
        </row>
        <row r="817">
          <cell r="A817" t="str">
            <v>2 S 05 100 00</v>
          </cell>
          <cell r="B817" t="str">
            <v>Enleivamento</v>
          </cell>
          <cell r="E817" t="str">
            <v>m2</v>
          </cell>
          <cell r="F817">
            <v>3.92</v>
          </cell>
        </row>
        <row r="818">
          <cell r="A818" t="str">
            <v>2 S 05 102 00</v>
          </cell>
          <cell r="B818" t="str">
            <v>Hidrossemeadura</v>
          </cell>
          <cell r="E818" t="str">
            <v>m2</v>
          </cell>
          <cell r="F818">
            <v>0.86</v>
          </cell>
        </row>
        <row r="819">
          <cell r="A819" t="str">
            <v>2 S 05 300 01</v>
          </cell>
          <cell r="B819" t="str">
            <v>Alvenaria de pedra arrumada</v>
          </cell>
          <cell r="E819" t="str">
            <v>m3</v>
          </cell>
          <cell r="F819">
            <v>56.22</v>
          </cell>
        </row>
        <row r="820">
          <cell r="A820" t="str">
            <v>2 S 05 300 02</v>
          </cell>
          <cell r="B820" t="str">
            <v>Enrocamento de pedra jogada</v>
          </cell>
          <cell r="E820" t="str">
            <v>m3</v>
          </cell>
          <cell r="F820">
            <v>32.03</v>
          </cell>
        </row>
        <row r="821">
          <cell r="A821" t="str">
            <v>2 S 05 301 00</v>
          </cell>
          <cell r="B821" t="str">
            <v>Alvenaria de pedra argamassada</v>
          </cell>
          <cell r="E821" t="str">
            <v>m3</v>
          </cell>
          <cell r="F821">
            <v>139.43</v>
          </cell>
        </row>
        <row r="822">
          <cell r="A822" t="str">
            <v>2 S 05 301 01</v>
          </cell>
          <cell r="B822" t="str">
            <v>Alvenaria tijolos de 20 cm de espessura</v>
          </cell>
          <cell r="E822" t="str">
            <v>m2</v>
          </cell>
          <cell r="F822">
            <v>33.17</v>
          </cell>
        </row>
        <row r="823">
          <cell r="A823" t="str">
            <v>2 S 05 302 01</v>
          </cell>
          <cell r="B823" t="str">
            <v>Muro gabião tipo caixa</v>
          </cell>
          <cell r="E823" t="str">
            <v>m3</v>
          </cell>
          <cell r="F823">
            <v>138.34</v>
          </cell>
        </row>
        <row r="824">
          <cell r="A824" t="str">
            <v>2 S 05 303 01</v>
          </cell>
          <cell r="B824" t="str">
            <v>Terra armada - ECE - greide 0,0&lt;h&lt;6,00m</v>
          </cell>
          <cell r="E824" t="str">
            <v>m2</v>
          </cell>
          <cell r="F824">
            <v>196.56</v>
          </cell>
        </row>
        <row r="825">
          <cell r="A825" t="str">
            <v>2 S 05 303 02</v>
          </cell>
          <cell r="B825" t="str">
            <v>Terra armada - ECE - greide 6,0&lt;h&lt;9,00m</v>
          </cell>
          <cell r="E825" t="str">
            <v>m2</v>
          </cell>
          <cell r="F825">
            <v>220.52</v>
          </cell>
        </row>
        <row r="826">
          <cell r="A826" t="str">
            <v>2 S 05 303 03</v>
          </cell>
          <cell r="B826" t="str">
            <v>Terra armada - ECE - greide 9,0&lt;h&lt;12,00m</v>
          </cell>
          <cell r="E826" t="str">
            <v>m2</v>
          </cell>
          <cell r="F826">
            <v>244.38</v>
          </cell>
        </row>
        <row r="827">
          <cell r="A827" t="str">
            <v>2 S 05 303 04</v>
          </cell>
          <cell r="B827" t="str">
            <v>Terra armada - ECE - pé de talude 0,0&lt;h&lt;6,00m</v>
          </cell>
          <cell r="E827" t="str">
            <v>m2</v>
          </cell>
          <cell r="F827">
            <v>231.72</v>
          </cell>
        </row>
        <row r="828">
          <cell r="A828" t="str">
            <v>2 S 05 303 05</v>
          </cell>
          <cell r="B828" t="str">
            <v>Terra armada - ECE - pé de talude 6,0&lt;h&lt;9,00m</v>
          </cell>
          <cell r="E828" t="str">
            <v>m2</v>
          </cell>
          <cell r="F828">
            <v>260.49</v>
          </cell>
        </row>
        <row r="829">
          <cell r="A829" t="str">
            <v>2 S 05 303 06</v>
          </cell>
          <cell r="B829" t="str">
            <v>Terra armada - ECE - pé de talude 9,0&lt;h&lt;12,00m</v>
          </cell>
          <cell r="E829" t="str">
            <v>m2</v>
          </cell>
          <cell r="F829">
            <v>287.66000000000003</v>
          </cell>
        </row>
        <row r="830">
          <cell r="A830" t="str">
            <v>2 S 05 303 07</v>
          </cell>
          <cell r="B830" t="str">
            <v>Terra armada - ECE - encontro portante 0,0&lt;h&lt;6,00m</v>
          </cell>
          <cell r="E830" t="str">
            <v>m2</v>
          </cell>
          <cell r="F830">
            <v>421.92</v>
          </cell>
        </row>
        <row r="831">
          <cell r="A831" t="str">
            <v>2 S 05 303 08</v>
          </cell>
          <cell r="B831" t="str">
            <v>Terra armada - ECE - encontro portante 6,0&lt;h&lt;9,00m</v>
          </cell>
          <cell r="E831" t="str">
            <v>m2</v>
          </cell>
          <cell r="F831">
            <v>562.24</v>
          </cell>
        </row>
        <row r="832">
          <cell r="A832" t="str">
            <v>2 S 05 303 09</v>
          </cell>
          <cell r="B832" t="str">
            <v>Escamas de concreto armado para terra armada</v>
          </cell>
          <cell r="E832" t="str">
            <v>m3</v>
          </cell>
          <cell r="F832">
            <v>535.33000000000004</v>
          </cell>
        </row>
        <row r="833">
          <cell r="A833" t="str">
            <v>2 S 05 303 10</v>
          </cell>
          <cell r="B833" t="str">
            <v>Concr. soleira e arremates de maciço terra armada</v>
          </cell>
          <cell r="E833" t="str">
            <v>m3</v>
          </cell>
          <cell r="F833">
            <v>254.14</v>
          </cell>
        </row>
        <row r="834">
          <cell r="A834" t="str">
            <v>2 S 05 303 11</v>
          </cell>
          <cell r="B834" t="str">
            <v>Montagem de maciço terra armada</v>
          </cell>
          <cell r="E834" t="str">
            <v>m2</v>
          </cell>
          <cell r="F834">
            <v>63.72</v>
          </cell>
        </row>
        <row r="835">
          <cell r="A835" t="str">
            <v>2 S 05 340 01</v>
          </cell>
          <cell r="B835" t="str">
            <v>Execução cortina atirantada conc.armado fck=15 MPa</v>
          </cell>
          <cell r="E835" t="str">
            <v>m2</v>
          </cell>
          <cell r="F835">
            <v>882.36</v>
          </cell>
        </row>
        <row r="836">
          <cell r="A836" t="str">
            <v>2 S 05 900 01</v>
          </cell>
          <cell r="B836" t="str">
            <v>Tirante protendido p/ cort. aço st 85/105 D= 32mm</v>
          </cell>
          <cell r="E836" t="str">
            <v>m</v>
          </cell>
          <cell r="F836">
            <v>86.05</v>
          </cell>
        </row>
        <row r="837">
          <cell r="A837" t="str">
            <v>2 S 06 210 01</v>
          </cell>
          <cell r="B837" t="str">
            <v>Pórtico metálico</v>
          </cell>
          <cell r="E837" t="str">
            <v>und</v>
          </cell>
          <cell r="F837">
            <v>40044.01</v>
          </cell>
        </row>
        <row r="838">
          <cell r="A838" t="str">
            <v>2 S 06 400 01</v>
          </cell>
          <cell r="B838" t="str">
            <v>Cerca arame farp. c/ mourão concr. seção quadrada</v>
          </cell>
          <cell r="E838" t="str">
            <v>m</v>
          </cell>
          <cell r="F838">
            <v>15.13</v>
          </cell>
        </row>
        <row r="839">
          <cell r="A839" t="str">
            <v>2 S 06 400 02</v>
          </cell>
          <cell r="B839" t="str">
            <v>Cerca arame farp. c/ mourão concr. seção triang.</v>
          </cell>
          <cell r="E839" t="str">
            <v>m</v>
          </cell>
          <cell r="F839">
            <v>11.7</v>
          </cell>
        </row>
        <row r="840">
          <cell r="A840" t="str">
            <v>2 S 06 410 00</v>
          </cell>
          <cell r="B840" t="str">
            <v>Cercas de arame farpado com suportes de madeira</v>
          </cell>
          <cell r="E840" t="str">
            <v>m</v>
          </cell>
          <cell r="F840">
            <v>7.83</v>
          </cell>
        </row>
        <row r="841">
          <cell r="A841" t="str">
            <v>2 S 09 001 05</v>
          </cell>
          <cell r="B841" t="str">
            <v>Transporte local em rodov. não pav. (const.)</v>
          </cell>
          <cell r="E841" t="str">
            <v>tkm</v>
          </cell>
          <cell r="F841">
            <v>0.47</v>
          </cell>
        </row>
        <row r="842">
          <cell r="A842" t="str">
            <v>2 S 09 001 40</v>
          </cell>
          <cell r="B842" t="str">
            <v>Transporte local c/ carroceria em rodovia não pav.</v>
          </cell>
          <cell r="E842" t="str">
            <v>tkm</v>
          </cell>
          <cell r="F842">
            <v>0.53</v>
          </cell>
        </row>
        <row r="843">
          <cell r="A843" t="str">
            <v>2 S 09 001 90</v>
          </cell>
          <cell r="B843" t="str">
            <v>Transporte comercial c/ carr. rodov. não pav.</v>
          </cell>
          <cell r="E843" t="str">
            <v>tkm</v>
          </cell>
          <cell r="F843">
            <v>0.36</v>
          </cell>
        </row>
        <row r="844">
          <cell r="A844" t="str">
            <v>2 S 09 002 05</v>
          </cell>
          <cell r="B844" t="str">
            <v>Transporte local em rodov. pavim. (const.)</v>
          </cell>
          <cell r="E844" t="str">
            <v>tkm</v>
          </cell>
          <cell r="F844">
            <v>0.36</v>
          </cell>
        </row>
        <row r="845">
          <cell r="A845" t="str">
            <v>2 S 09 002 40</v>
          </cell>
          <cell r="B845" t="str">
            <v>Transporte local c/ carroceria em rodov. pavim.</v>
          </cell>
          <cell r="E845" t="str">
            <v>tkm</v>
          </cell>
          <cell r="F845">
            <v>0.4</v>
          </cell>
        </row>
        <row r="846">
          <cell r="A846" t="str">
            <v>2 S 09 002 90</v>
          </cell>
          <cell r="B846" t="str">
            <v>Transporte comerc. c/ carr. rodov. pavim.</v>
          </cell>
          <cell r="E846" t="str">
            <v>tkm</v>
          </cell>
          <cell r="F846">
            <v>0.24</v>
          </cell>
        </row>
        <row r="847">
          <cell r="B847" t="str">
            <v>Conservação</v>
          </cell>
        </row>
        <row r="848">
          <cell r="A848" t="str">
            <v>3 S 01 200 00</v>
          </cell>
          <cell r="B848" t="str">
            <v>Escavação e carga mat. jazida (consv)</v>
          </cell>
          <cell r="E848" t="str">
            <v>m3</v>
          </cell>
          <cell r="F848">
            <v>6.81</v>
          </cell>
        </row>
        <row r="849">
          <cell r="A849" t="str">
            <v>3 S 01 401 00</v>
          </cell>
          <cell r="B849" t="str">
            <v>Recomposição de revestimento primário</v>
          </cell>
          <cell r="E849" t="str">
            <v>m3</v>
          </cell>
          <cell r="F849">
            <v>10.57</v>
          </cell>
        </row>
        <row r="850">
          <cell r="A850" t="str">
            <v>3 S 01 930 00</v>
          </cell>
          <cell r="B850" t="str">
            <v>Regularização mecânica da faixa de domínio</v>
          </cell>
          <cell r="E850" t="str">
            <v>m2</v>
          </cell>
          <cell r="F850">
            <v>0.15</v>
          </cell>
        </row>
        <row r="851">
          <cell r="A851" t="str">
            <v>3 S 02 200 00</v>
          </cell>
          <cell r="B851" t="str">
            <v>Solo p/ base de remendo profundo</v>
          </cell>
          <cell r="E851" t="str">
            <v>m3</v>
          </cell>
          <cell r="F851">
            <v>7.84</v>
          </cell>
        </row>
        <row r="852">
          <cell r="A852" t="str">
            <v>3 S 02 200 01</v>
          </cell>
          <cell r="B852" t="str">
            <v>Recomposição de camada granular do pavimento</v>
          </cell>
          <cell r="E852" t="str">
            <v>m3</v>
          </cell>
          <cell r="F852">
            <v>12.57</v>
          </cell>
        </row>
        <row r="853">
          <cell r="A853" t="str">
            <v>3 S 02 220 00</v>
          </cell>
          <cell r="B853" t="str">
            <v>Solo brita p/ base de rem. profundo</v>
          </cell>
          <cell r="E853" t="str">
            <v>m3</v>
          </cell>
          <cell r="F853">
            <v>19.899999999999999</v>
          </cell>
        </row>
        <row r="854">
          <cell r="A854" t="str">
            <v>3 S 02 230 00</v>
          </cell>
          <cell r="B854" t="str">
            <v>Brita para base de remendo profundo</v>
          </cell>
          <cell r="E854" t="str">
            <v>m3</v>
          </cell>
          <cell r="F854">
            <v>45.27</v>
          </cell>
        </row>
        <row r="855">
          <cell r="A855" t="str">
            <v>3 S 02 241 00</v>
          </cell>
          <cell r="B855" t="str">
            <v>Solo melhorado c/ cimento p/ base rem. profundo</v>
          </cell>
          <cell r="E855" t="str">
            <v>m3</v>
          </cell>
          <cell r="F855">
            <v>39.04</v>
          </cell>
        </row>
        <row r="856">
          <cell r="A856" t="str">
            <v>3 S 02 300 00</v>
          </cell>
          <cell r="B856" t="str">
            <v>Imprimação</v>
          </cell>
          <cell r="E856" t="str">
            <v>m2</v>
          </cell>
          <cell r="F856">
            <v>0.14000000000000001</v>
          </cell>
        </row>
        <row r="857">
          <cell r="A857" t="str">
            <v>3 S 02 400 00</v>
          </cell>
          <cell r="B857" t="str">
            <v>Pintura de ligação</v>
          </cell>
          <cell r="E857" t="str">
            <v>m2</v>
          </cell>
          <cell r="F857">
            <v>0.1</v>
          </cell>
        </row>
        <row r="858">
          <cell r="A858" t="str">
            <v>3 S 02 500 00</v>
          </cell>
          <cell r="B858" t="str">
            <v>Capa selante com pedrisco</v>
          </cell>
          <cell r="E858" t="str">
            <v>m2</v>
          </cell>
          <cell r="F858">
            <v>0.41</v>
          </cell>
        </row>
        <row r="859">
          <cell r="A859" t="str">
            <v>3 S 02 500 01</v>
          </cell>
          <cell r="B859" t="str">
            <v>Capa selante com areia</v>
          </cell>
          <cell r="E859" t="str">
            <v>m2</v>
          </cell>
          <cell r="F859">
            <v>0.21</v>
          </cell>
        </row>
        <row r="860">
          <cell r="A860" t="str">
            <v>3 S 02 500 02</v>
          </cell>
          <cell r="B860" t="str">
            <v>Tratamento superficial simples com CAP</v>
          </cell>
          <cell r="E860" t="str">
            <v>m2</v>
          </cell>
          <cell r="F860">
            <v>0.56999999999999995</v>
          </cell>
        </row>
        <row r="861">
          <cell r="A861" t="str">
            <v>3 S 02 500 03</v>
          </cell>
          <cell r="B861" t="str">
            <v>Tratamento superficial simples com emulsão</v>
          </cell>
          <cell r="E861" t="str">
            <v>m2</v>
          </cell>
          <cell r="F861">
            <v>0.54</v>
          </cell>
        </row>
        <row r="862">
          <cell r="A862" t="str">
            <v>3 S 02 500 04</v>
          </cell>
          <cell r="B862" t="str">
            <v>Tratamento superficial simples c/ banho diluído</v>
          </cell>
          <cell r="E862" t="str">
            <v>m2</v>
          </cell>
          <cell r="F862">
            <v>0.61</v>
          </cell>
        </row>
        <row r="863">
          <cell r="A863" t="str">
            <v>3 S 02 501 00</v>
          </cell>
          <cell r="B863" t="str">
            <v>Tratamento superficial duplo c/ CAP</v>
          </cell>
          <cell r="E863" t="str">
            <v>m2</v>
          </cell>
          <cell r="F863">
            <v>1.72</v>
          </cell>
        </row>
        <row r="864">
          <cell r="A864" t="str">
            <v>3 S 02 501 01</v>
          </cell>
          <cell r="B864" t="str">
            <v>Tratamento superficial duplo com emulsão</v>
          </cell>
          <cell r="E864" t="str">
            <v>m2</v>
          </cell>
          <cell r="F864">
            <v>1.7</v>
          </cell>
        </row>
        <row r="865">
          <cell r="A865" t="str">
            <v>3 S 02 501 02</v>
          </cell>
          <cell r="B865" t="str">
            <v>Tratamento superficial duplo com banho diluído</v>
          </cell>
          <cell r="E865" t="str">
            <v>m2</v>
          </cell>
          <cell r="F865">
            <v>1.86</v>
          </cell>
        </row>
        <row r="866">
          <cell r="A866" t="str">
            <v>3 S 02 502 00</v>
          </cell>
          <cell r="B866" t="str">
            <v>Tratamento superficial triplo com c.a.p.</v>
          </cell>
          <cell r="E866" t="str">
            <v>m2</v>
          </cell>
          <cell r="F866">
            <v>2.44</v>
          </cell>
        </row>
        <row r="867">
          <cell r="A867" t="str">
            <v>3 S 02 502 01</v>
          </cell>
          <cell r="B867" t="str">
            <v>Tratamento superficial triplo com emulsão</v>
          </cell>
          <cell r="E867" t="str">
            <v>m2</v>
          </cell>
          <cell r="F867">
            <v>2.4700000000000002</v>
          </cell>
        </row>
        <row r="868">
          <cell r="A868" t="str">
            <v>3 S 02 502 02</v>
          </cell>
          <cell r="B868" t="str">
            <v>Tratamento superficial triplo com banho diluído</v>
          </cell>
          <cell r="E868" t="str">
            <v>m2</v>
          </cell>
          <cell r="F868">
            <v>2.64</v>
          </cell>
        </row>
        <row r="869">
          <cell r="A869" t="str">
            <v>3 S 02 510 00</v>
          </cell>
          <cell r="B869" t="str">
            <v>Lama asfáltica fina (granulometrias I e II )</v>
          </cell>
          <cell r="E869" t="str">
            <v>m2</v>
          </cell>
          <cell r="F869">
            <v>0.59</v>
          </cell>
        </row>
        <row r="870">
          <cell r="A870" t="str">
            <v>3 S 02 510 01</v>
          </cell>
          <cell r="B870" t="str">
            <v>Lama asfáltica grossa (granulometrias III e IV)</v>
          </cell>
          <cell r="E870" t="str">
            <v>m2</v>
          </cell>
          <cell r="F870">
            <v>1.07</v>
          </cell>
        </row>
        <row r="871">
          <cell r="A871" t="str">
            <v>3 S 02 520 00</v>
          </cell>
          <cell r="B871" t="str">
            <v>Mistura areia-asfalto em betoneira</v>
          </cell>
          <cell r="E871" t="str">
            <v>m3</v>
          </cell>
          <cell r="F871">
            <v>29.78</v>
          </cell>
        </row>
        <row r="872">
          <cell r="A872" t="str">
            <v>3 S 02 520 01</v>
          </cell>
          <cell r="B872" t="str">
            <v>Mistura areia-asfalto usinada a frio</v>
          </cell>
          <cell r="E872" t="str">
            <v>m3</v>
          </cell>
          <cell r="F872">
            <v>19.96</v>
          </cell>
        </row>
        <row r="873">
          <cell r="A873" t="str">
            <v>3 S 02 520 02</v>
          </cell>
          <cell r="B873" t="str">
            <v>Rec.do rev. com areia asfalto a frio</v>
          </cell>
          <cell r="E873" t="str">
            <v>m3</v>
          </cell>
          <cell r="F873">
            <v>23.8</v>
          </cell>
        </row>
        <row r="874">
          <cell r="A874" t="str">
            <v>3 S 02 521 00</v>
          </cell>
          <cell r="B874" t="str">
            <v>Mistura areia-asfalto usinada a quente</v>
          </cell>
          <cell r="E874" t="str">
            <v>m3</v>
          </cell>
          <cell r="F874">
            <v>65.11</v>
          </cell>
        </row>
        <row r="875">
          <cell r="A875" t="str">
            <v>3 S 02 521 01</v>
          </cell>
          <cell r="B875" t="str">
            <v>Rec. do rev. com areia asfalto a quente</v>
          </cell>
          <cell r="E875" t="str">
            <v>m3</v>
          </cell>
          <cell r="F875">
            <v>16.22</v>
          </cell>
        </row>
        <row r="876">
          <cell r="A876" t="str">
            <v>3 S 02 530 00</v>
          </cell>
          <cell r="B876" t="str">
            <v>Mistura betuminosa em betoneira</v>
          </cell>
          <cell r="E876" t="str">
            <v>m3</v>
          </cell>
          <cell r="F876">
            <v>43.5</v>
          </cell>
        </row>
        <row r="877">
          <cell r="A877" t="str">
            <v>3 S 02 530 01</v>
          </cell>
          <cell r="B877" t="str">
            <v>Mistura betuminosa usinada a frio</v>
          </cell>
          <cell r="E877" t="str">
            <v>m3</v>
          </cell>
          <cell r="F877">
            <v>42.13</v>
          </cell>
        </row>
        <row r="878">
          <cell r="A878" t="str">
            <v>3 S 02 530 02</v>
          </cell>
          <cell r="B878" t="str">
            <v>Rec.do rev. com mistura betuminosa a frio</v>
          </cell>
          <cell r="E878" t="str">
            <v>m3</v>
          </cell>
          <cell r="F878">
            <v>26.99</v>
          </cell>
        </row>
        <row r="879">
          <cell r="A879" t="str">
            <v>3 S 02 540 00</v>
          </cell>
          <cell r="B879" t="str">
            <v>Mistura betuminosa usinada a quente</v>
          </cell>
          <cell r="E879" t="str">
            <v>m3</v>
          </cell>
          <cell r="F879">
            <v>84.21</v>
          </cell>
        </row>
        <row r="880">
          <cell r="A880" t="str">
            <v>3 S 02 540 01</v>
          </cell>
          <cell r="B880" t="str">
            <v>Rec.do rev.com mistura betuminosa a quente</v>
          </cell>
          <cell r="E880" t="str">
            <v>m3</v>
          </cell>
          <cell r="F880">
            <v>18.84</v>
          </cell>
        </row>
        <row r="881">
          <cell r="A881" t="str">
            <v>3 S 02 601 00</v>
          </cell>
          <cell r="B881" t="str">
            <v>Recomposição de placa de concreto</v>
          </cell>
          <cell r="E881" t="str">
            <v>m3</v>
          </cell>
          <cell r="F881">
            <v>243.59</v>
          </cell>
        </row>
        <row r="882">
          <cell r="A882" t="str">
            <v>3 S 02 900 00</v>
          </cell>
          <cell r="B882" t="str">
            <v>Remoção mecanizada de revestimento betuminoso</v>
          </cell>
          <cell r="E882" t="str">
            <v>m3</v>
          </cell>
          <cell r="F882">
            <v>6.65</v>
          </cell>
        </row>
        <row r="883">
          <cell r="A883" t="str">
            <v>3 S 02 901 00</v>
          </cell>
          <cell r="B883" t="str">
            <v>Remoção manual de revestimento betuminoso</v>
          </cell>
          <cell r="E883" t="str">
            <v>m3</v>
          </cell>
          <cell r="F883">
            <v>110.91</v>
          </cell>
        </row>
        <row r="884">
          <cell r="A884" t="str">
            <v>3 S 02 902 00</v>
          </cell>
          <cell r="B884" t="str">
            <v>Remoção mecanizada da camada granular do pavimento</v>
          </cell>
          <cell r="E884" t="str">
            <v>m3</v>
          </cell>
          <cell r="F884">
            <v>4.24</v>
          </cell>
        </row>
        <row r="885">
          <cell r="A885" t="str">
            <v>3 S 02 903 00</v>
          </cell>
          <cell r="B885" t="str">
            <v>Remoção manual da camada granular do pavimento</v>
          </cell>
          <cell r="E885" t="str">
            <v>m3</v>
          </cell>
          <cell r="F885">
            <v>58.52</v>
          </cell>
        </row>
        <row r="886">
          <cell r="A886" t="str">
            <v>3 S 02 999 00</v>
          </cell>
          <cell r="B886" t="str">
            <v>Peneiramento</v>
          </cell>
          <cell r="E886" t="str">
            <v>m3</v>
          </cell>
          <cell r="F886">
            <v>6.98</v>
          </cell>
        </row>
        <row r="887">
          <cell r="A887" t="str">
            <v>3 S 03 310 00</v>
          </cell>
          <cell r="B887" t="str">
            <v>Concreto ciclópico</v>
          </cell>
          <cell r="E887" t="str">
            <v>m3</v>
          </cell>
          <cell r="F887">
            <v>187.34</v>
          </cell>
        </row>
        <row r="888">
          <cell r="A888" t="str">
            <v>3 S 03 329 00</v>
          </cell>
          <cell r="B888" t="str">
            <v>Concreto de cimento (confecção e lançamento)</v>
          </cell>
          <cell r="E888" t="str">
            <v>m3</v>
          </cell>
          <cell r="F888">
            <v>234.67</v>
          </cell>
        </row>
        <row r="889">
          <cell r="A889" t="str">
            <v>3 S 03 329 01</v>
          </cell>
          <cell r="B889" t="str">
            <v>Concreto de cimento(confecção manual e lançamento)</v>
          </cell>
          <cell r="E889" t="str">
            <v>m3</v>
          </cell>
          <cell r="F889">
            <v>274.27</v>
          </cell>
        </row>
        <row r="890">
          <cell r="A890" t="str">
            <v>3 S 03 340 02</v>
          </cell>
          <cell r="B890" t="str">
            <v>Argamassa cimento areia 1-6</v>
          </cell>
          <cell r="E890" t="str">
            <v>m3</v>
          </cell>
          <cell r="F890">
            <v>200.78</v>
          </cell>
        </row>
        <row r="891">
          <cell r="A891" t="str">
            <v>3 S 03 340 03</v>
          </cell>
          <cell r="B891" t="str">
            <v>Argamassa cimento solo 1:10</v>
          </cell>
          <cell r="E891" t="str">
            <v>m3</v>
          </cell>
          <cell r="F891">
            <v>127.58</v>
          </cell>
        </row>
        <row r="892">
          <cell r="A892" t="str">
            <v>3 S 03 353 00</v>
          </cell>
          <cell r="B892" t="str">
            <v>Dobragem e colocação de armadura</v>
          </cell>
          <cell r="E892" t="str">
            <v>kg</v>
          </cell>
          <cell r="F892">
            <v>4.55</v>
          </cell>
        </row>
        <row r="893">
          <cell r="A893" t="str">
            <v>3 S 03 370 00</v>
          </cell>
          <cell r="B893" t="str">
            <v>Forma comum de madeira</v>
          </cell>
          <cell r="E893" t="str">
            <v>m2</v>
          </cell>
          <cell r="F893">
            <v>30.84</v>
          </cell>
        </row>
        <row r="894">
          <cell r="A894" t="str">
            <v>3 S 03 940 01</v>
          </cell>
          <cell r="B894" t="str">
            <v>Reaterro e compactação p/ bueiro</v>
          </cell>
          <cell r="E894" t="str">
            <v>m3</v>
          </cell>
          <cell r="F894">
            <v>16.04</v>
          </cell>
        </row>
        <row r="895">
          <cell r="A895" t="str">
            <v>3 S 03 940 02</v>
          </cell>
          <cell r="B895" t="str">
            <v>Reaterro apiloado</v>
          </cell>
          <cell r="E895" t="str">
            <v>m3</v>
          </cell>
          <cell r="F895">
            <v>10.5</v>
          </cell>
        </row>
        <row r="896">
          <cell r="A896" t="str">
            <v>3 S 03 950 00</v>
          </cell>
          <cell r="B896" t="str">
            <v>Limpeza de ponte</v>
          </cell>
          <cell r="E896" t="str">
            <v>m</v>
          </cell>
          <cell r="F896">
            <v>2.5299999999999998</v>
          </cell>
        </row>
        <row r="897">
          <cell r="A897" t="str">
            <v>3 S 04 000 00</v>
          </cell>
          <cell r="B897" t="str">
            <v>Escavação manual em material de 1a categoria</v>
          </cell>
          <cell r="E897" t="str">
            <v>m3</v>
          </cell>
          <cell r="F897">
            <v>18.95</v>
          </cell>
        </row>
        <row r="898">
          <cell r="A898" t="str">
            <v>3 S 04 000 01</v>
          </cell>
          <cell r="B898" t="str">
            <v>Escavação manual em material de 2a categoria</v>
          </cell>
          <cell r="E898" t="str">
            <v>m3</v>
          </cell>
          <cell r="F898">
            <v>25.27</v>
          </cell>
        </row>
        <row r="899">
          <cell r="A899" t="str">
            <v>3 S 04 001 00</v>
          </cell>
          <cell r="B899" t="str">
            <v>Escavação mecaniz. de vala em mater. de 1a cat.</v>
          </cell>
          <cell r="E899" t="str">
            <v>m3</v>
          </cell>
          <cell r="F899">
            <v>4.37</v>
          </cell>
        </row>
        <row r="900">
          <cell r="A900" t="str">
            <v>3 S 04 010 00</v>
          </cell>
          <cell r="B900" t="str">
            <v>Escavação mecaniz.de vala em material de 2a cat.</v>
          </cell>
          <cell r="E900" t="str">
            <v>m3</v>
          </cell>
          <cell r="F900">
            <v>5.46</v>
          </cell>
        </row>
        <row r="901">
          <cell r="A901" t="str">
            <v>3 S 04 020 00</v>
          </cell>
          <cell r="B901" t="str">
            <v>Escavação e carga de material de 3a cat. em valas</v>
          </cell>
          <cell r="E901" t="str">
            <v>m3</v>
          </cell>
          <cell r="F901">
            <v>52.49</v>
          </cell>
        </row>
        <row r="902">
          <cell r="A902" t="str">
            <v>3 S 04 300 16</v>
          </cell>
          <cell r="B902" t="str">
            <v>Bueiro met. chapa múltipla D=1,60m galv.</v>
          </cell>
          <cell r="E902" t="str">
            <v>m</v>
          </cell>
          <cell r="F902">
            <v>1036.74</v>
          </cell>
        </row>
        <row r="903">
          <cell r="A903" t="str">
            <v>3 S 04 300 20</v>
          </cell>
          <cell r="B903" t="str">
            <v>Bueiro met. chapa múltipla D=2,00m galv.</v>
          </cell>
          <cell r="E903" t="str">
            <v>m</v>
          </cell>
          <cell r="F903">
            <v>1285.8</v>
          </cell>
        </row>
        <row r="904">
          <cell r="A904" t="str">
            <v>3 S 04 301 16</v>
          </cell>
          <cell r="B904" t="str">
            <v>Bueiro met.chapas múlt. D=1,60 m rev. epoxy</v>
          </cell>
          <cell r="E904" t="str">
            <v>m</v>
          </cell>
          <cell r="F904">
            <v>1085.56</v>
          </cell>
        </row>
        <row r="905">
          <cell r="A905" t="str">
            <v>3 S 04 301 20</v>
          </cell>
          <cell r="B905" t="str">
            <v>Bueiro met. chapas múlt. D=2,00 m rev. epoxy</v>
          </cell>
          <cell r="E905" t="str">
            <v>m</v>
          </cell>
          <cell r="F905">
            <v>1346.44</v>
          </cell>
        </row>
        <row r="906">
          <cell r="A906" t="str">
            <v>3 S 04 310 16</v>
          </cell>
          <cell r="B906" t="str">
            <v>Bueiro met. s/interrupção tráf. D=1,60 m galv.</v>
          </cell>
          <cell r="E906" t="str">
            <v>m</v>
          </cell>
          <cell r="F906">
            <v>1958.05</v>
          </cell>
        </row>
        <row r="907">
          <cell r="A907" t="str">
            <v>3 S 04 310 20</v>
          </cell>
          <cell r="B907" t="str">
            <v>Bueiro met. s/interrupção tráf. D=2,00 m galv.</v>
          </cell>
          <cell r="E907" t="str">
            <v>m</v>
          </cell>
          <cell r="F907">
            <v>2435.4499999999998</v>
          </cell>
        </row>
        <row r="908">
          <cell r="A908" t="str">
            <v>3 S 04 311 16</v>
          </cell>
          <cell r="B908" t="str">
            <v>Bueiro met.s/interrupção tráf. D=1,60 m rev. epoxy</v>
          </cell>
          <cell r="E908" t="str">
            <v>m</v>
          </cell>
          <cell r="F908">
            <v>2031.03</v>
          </cell>
        </row>
        <row r="909">
          <cell r="A909" t="str">
            <v>3 S 04 311 20</v>
          </cell>
          <cell r="B909" t="str">
            <v>Bueiro met.s/interrupção tráf. D=2,00 m rev. epoxy</v>
          </cell>
          <cell r="E909" t="str">
            <v>m</v>
          </cell>
          <cell r="F909">
            <v>2442.35</v>
          </cell>
        </row>
        <row r="910">
          <cell r="A910" t="str">
            <v>3 S 04 590 00</v>
          </cell>
          <cell r="B910" t="str">
            <v>Assentamento de dreno profundo</v>
          </cell>
          <cell r="E910" t="str">
            <v>m</v>
          </cell>
          <cell r="F910">
            <v>40.96</v>
          </cell>
        </row>
        <row r="911">
          <cell r="A911" t="str">
            <v>3 S 04 999 08</v>
          </cell>
          <cell r="B911" t="str">
            <v>Selo de argila apiloado com solo local</v>
          </cell>
          <cell r="E911" t="str">
            <v>m3</v>
          </cell>
          <cell r="F911">
            <v>10.5</v>
          </cell>
        </row>
        <row r="912">
          <cell r="A912" t="str">
            <v>3 S 05 000 00</v>
          </cell>
          <cell r="B912" t="str">
            <v>Enrocamento de pedra arrumada</v>
          </cell>
          <cell r="E912" t="str">
            <v>m3</v>
          </cell>
          <cell r="F912">
            <v>73.02</v>
          </cell>
        </row>
        <row r="913">
          <cell r="A913" t="str">
            <v>3 S 05 001 00</v>
          </cell>
          <cell r="B913" t="str">
            <v>Enrocamento de pedra jogada</v>
          </cell>
          <cell r="E913" t="str">
            <v>m3</v>
          </cell>
          <cell r="F913">
            <v>48.23</v>
          </cell>
        </row>
        <row r="914">
          <cell r="A914" t="str">
            <v>3 S 05 101 01</v>
          </cell>
          <cell r="B914" t="str">
            <v>Revestimento vegetal com mudas</v>
          </cell>
          <cell r="E914" t="str">
            <v>m2</v>
          </cell>
          <cell r="F914">
            <v>3.47</v>
          </cell>
        </row>
        <row r="915">
          <cell r="A915" t="str">
            <v>3 S 05 101 02</v>
          </cell>
          <cell r="B915" t="str">
            <v>Revestimento vegetal com grama em leivas</v>
          </cell>
          <cell r="E915" t="str">
            <v>m2</v>
          </cell>
          <cell r="F915">
            <v>3.7</v>
          </cell>
        </row>
        <row r="916">
          <cell r="A916" t="str">
            <v>3 S 08 001 00</v>
          </cell>
          <cell r="B916" t="str">
            <v>Reconformação da plataforma</v>
          </cell>
          <cell r="E916" t="str">
            <v>ha</v>
          </cell>
          <cell r="F916">
            <v>120.63</v>
          </cell>
        </row>
        <row r="917">
          <cell r="A917" t="str">
            <v>3 S 08 100 00</v>
          </cell>
          <cell r="B917" t="str">
            <v>Tapa buraco</v>
          </cell>
          <cell r="E917" t="str">
            <v>m3</v>
          </cell>
          <cell r="F917">
            <v>110.38</v>
          </cell>
        </row>
        <row r="918">
          <cell r="A918" t="str">
            <v>3 S 08 101 01</v>
          </cell>
          <cell r="B918" t="str">
            <v>Remendo profundo com demolição manual</v>
          </cell>
          <cell r="E918" t="str">
            <v>m3</v>
          </cell>
          <cell r="F918">
            <v>129.85</v>
          </cell>
        </row>
        <row r="919">
          <cell r="A919" t="str">
            <v>3 S 08 101 02</v>
          </cell>
          <cell r="B919" t="str">
            <v>Remendo profundo com demolição mecanizada</v>
          </cell>
          <cell r="E919" t="str">
            <v>m3</v>
          </cell>
          <cell r="F919">
            <v>94.79</v>
          </cell>
        </row>
        <row r="920">
          <cell r="A920" t="str">
            <v>3 S 08 102 00</v>
          </cell>
          <cell r="B920" t="str">
            <v>Limpeza ench. juntas pav. concr. a quente (consv)</v>
          </cell>
          <cell r="E920" t="str">
            <v>m</v>
          </cell>
          <cell r="F920">
            <v>1.54</v>
          </cell>
        </row>
        <row r="921">
          <cell r="A921" t="str">
            <v>3 S 08 102 01</v>
          </cell>
          <cell r="B921" t="str">
            <v>Limpeza ench. juntas pav. concr. a frio (consv)</v>
          </cell>
          <cell r="E921" t="str">
            <v>m</v>
          </cell>
          <cell r="F921">
            <v>1.23</v>
          </cell>
        </row>
        <row r="922">
          <cell r="A922" t="str">
            <v>3 S 08 103 00</v>
          </cell>
          <cell r="B922" t="str">
            <v>Selagem de trinca</v>
          </cell>
          <cell r="E922" t="str">
            <v>l</v>
          </cell>
          <cell r="F922">
            <v>0.96</v>
          </cell>
        </row>
        <row r="923">
          <cell r="A923" t="str">
            <v>3 S 08 104 01</v>
          </cell>
          <cell r="B923" t="str">
            <v>Combate à exsudação com areia</v>
          </cell>
          <cell r="E923" t="str">
            <v>m2</v>
          </cell>
          <cell r="F923">
            <v>0.32</v>
          </cell>
        </row>
        <row r="924">
          <cell r="A924" t="str">
            <v>3 S 08 104 02</v>
          </cell>
          <cell r="B924" t="str">
            <v>Combate à exsudação com pedrisco</v>
          </cell>
          <cell r="E924" t="str">
            <v>m2</v>
          </cell>
          <cell r="F924">
            <v>0.39</v>
          </cell>
        </row>
        <row r="925">
          <cell r="A925" t="str">
            <v>3 S 08 109 00</v>
          </cell>
          <cell r="B925" t="str">
            <v>Correção de defeitos com mistura betuminosa</v>
          </cell>
          <cell r="E925" t="str">
            <v>m3</v>
          </cell>
          <cell r="F925">
            <v>69.45</v>
          </cell>
        </row>
        <row r="926">
          <cell r="A926" t="str">
            <v>3 S 08 109 12</v>
          </cell>
          <cell r="B926" t="str">
            <v>Correção de defeitos por fresagem descontínua</v>
          </cell>
          <cell r="E926" t="str">
            <v>m3</v>
          </cell>
          <cell r="F926">
            <v>152.65</v>
          </cell>
        </row>
        <row r="927">
          <cell r="A927" t="str">
            <v>3 S 08 110 00</v>
          </cell>
          <cell r="B927" t="str">
            <v>Correção de defeitos por penetração</v>
          </cell>
          <cell r="E927" t="str">
            <v>m2</v>
          </cell>
          <cell r="F927">
            <v>7.66</v>
          </cell>
        </row>
        <row r="928">
          <cell r="A928" t="str">
            <v>3 S 08 200 00</v>
          </cell>
          <cell r="B928" t="str">
            <v>Recomp. de guarda corpo</v>
          </cell>
          <cell r="E928" t="str">
            <v>m</v>
          </cell>
          <cell r="F928">
            <v>67</v>
          </cell>
        </row>
        <row r="929">
          <cell r="A929" t="str">
            <v>3 S 08 200 01</v>
          </cell>
          <cell r="B929" t="str">
            <v>Recomposição de sarjeta em alvenaria de tijolo</v>
          </cell>
          <cell r="E929" t="str">
            <v>m2</v>
          </cell>
          <cell r="F929">
            <v>30.01</v>
          </cell>
        </row>
        <row r="930">
          <cell r="A930" t="str">
            <v>3 S 08 300 01</v>
          </cell>
          <cell r="B930" t="str">
            <v>Limpeza de sarjeta e meio fio</v>
          </cell>
          <cell r="E930" t="str">
            <v>m</v>
          </cell>
          <cell r="F930">
            <v>0.21</v>
          </cell>
        </row>
        <row r="931">
          <cell r="A931" t="str">
            <v>3 S 08 301 01</v>
          </cell>
          <cell r="B931" t="str">
            <v>Limpeza de valeta de corte</v>
          </cell>
          <cell r="E931" t="str">
            <v>m</v>
          </cell>
          <cell r="F931">
            <v>0.32</v>
          </cell>
        </row>
        <row r="932">
          <cell r="A932" t="str">
            <v>3 S 08 301 02</v>
          </cell>
          <cell r="B932" t="str">
            <v>Limpeza de vala de drenagem</v>
          </cell>
          <cell r="E932" t="str">
            <v>m</v>
          </cell>
          <cell r="F932">
            <v>1.28</v>
          </cell>
        </row>
        <row r="933">
          <cell r="A933" t="str">
            <v>3 S 08 301 03</v>
          </cell>
          <cell r="B933" t="str">
            <v>Limpeza de descida d'água</v>
          </cell>
          <cell r="E933" t="str">
            <v>m</v>
          </cell>
          <cell r="F933">
            <v>0.42</v>
          </cell>
        </row>
        <row r="934">
          <cell r="A934" t="str">
            <v>3 S 08 302 01</v>
          </cell>
          <cell r="B934" t="str">
            <v>Limpeza de bueiro</v>
          </cell>
          <cell r="E934" t="str">
            <v>m3</v>
          </cell>
          <cell r="F934">
            <v>6.98</v>
          </cell>
        </row>
        <row r="935">
          <cell r="A935" t="str">
            <v>3 S 08 302 02</v>
          </cell>
          <cell r="B935" t="str">
            <v>Desobstrução de bueiro</v>
          </cell>
          <cell r="E935" t="str">
            <v>m3</v>
          </cell>
          <cell r="F935">
            <v>20.37</v>
          </cell>
        </row>
        <row r="936">
          <cell r="A936" t="str">
            <v>3 S 08 302 03</v>
          </cell>
          <cell r="B936" t="str">
            <v>Assentamento de tubo D=0,60 m</v>
          </cell>
          <cell r="E936" t="str">
            <v>m</v>
          </cell>
          <cell r="F936">
            <v>138.94</v>
          </cell>
        </row>
        <row r="937">
          <cell r="A937" t="str">
            <v>3 S 08 302 04</v>
          </cell>
          <cell r="B937" t="str">
            <v>Assentamento de tubo D=0,80 m</v>
          </cell>
          <cell r="E937" t="str">
            <v>m</v>
          </cell>
          <cell r="F937">
            <v>210.07</v>
          </cell>
        </row>
        <row r="938">
          <cell r="A938" t="str">
            <v>3 S 08 302 05</v>
          </cell>
          <cell r="B938" t="str">
            <v>Assentamento de tubo D=1,0 m</v>
          </cell>
          <cell r="E938" t="str">
            <v>m</v>
          </cell>
          <cell r="F938">
            <v>309.63</v>
          </cell>
        </row>
        <row r="939">
          <cell r="A939" t="str">
            <v>3 S 08 302 06</v>
          </cell>
          <cell r="B939" t="str">
            <v>Assentamento de tubo D=1,20 m</v>
          </cell>
          <cell r="E939" t="str">
            <v>m</v>
          </cell>
          <cell r="F939">
            <v>446.58</v>
          </cell>
        </row>
        <row r="940">
          <cell r="A940" t="str">
            <v>3 S 08 400 00</v>
          </cell>
          <cell r="B940" t="str">
            <v>Limpeza de placa de sinalização</v>
          </cell>
          <cell r="E940" t="str">
            <v>m2</v>
          </cell>
          <cell r="F940">
            <v>3.06</v>
          </cell>
        </row>
        <row r="941">
          <cell r="A941" t="str">
            <v>3 S 08 400 01</v>
          </cell>
          <cell r="B941" t="str">
            <v>Recomposição placa de sinalização</v>
          </cell>
          <cell r="E941" t="str">
            <v>m2</v>
          </cell>
          <cell r="F941">
            <v>12.73</v>
          </cell>
        </row>
        <row r="942">
          <cell r="A942" t="str">
            <v>3 S 08 400 02</v>
          </cell>
          <cell r="B942" t="str">
            <v>Substituição de balizador</v>
          </cell>
          <cell r="E942" t="str">
            <v>un</v>
          </cell>
          <cell r="F942">
            <v>15.52</v>
          </cell>
        </row>
        <row r="943">
          <cell r="A943" t="str">
            <v>3 S 08 401 00</v>
          </cell>
          <cell r="B943" t="str">
            <v>Recomposição de defensa metálica</v>
          </cell>
          <cell r="E943" t="str">
            <v>m</v>
          </cell>
          <cell r="F943">
            <v>127.92</v>
          </cell>
        </row>
        <row r="944">
          <cell r="A944" t="str">
            <v>3 S 08 402 00</v>
          </cell>
          <cell r="B944" t="str">
            <v>Caiação</v>
          </cell>
          <cell r="E944" t="str">
            <v>m2</v>
          </cell>
          <cell r="F944">
            <v>0.97</v>
          </cell>
        </row>
        <row r="945">
          <cell r="A945" t="str">
            <v>3 S 08 403 00</v>
          </cell>
          <cell r="B945" t="str">
            <v>Renovação de sinalização horizontal</v>
          </cell>
          <cell r="E945" t="str">
            <v>m2</v>
          </cell>
          <cell r="F945">
            <v>19.87</v>
          </cell>
        </row>
        <row r="946">
          <cell r="A946" t="str">
            <v>3 S 08 404 00</v>
          </cell>
          <cell r="B946" t="str">
            <v>Recomp. tot. cerca c/ mourão de conc. secção quad.</v>
          </cell>
          <cell r="E946" t="str">
            <v>m</v>
          </cell>
          <cell r="F946">
            <v>14.72</v>
          </cell>
        </row>
        <row r="947">
          <cell r="A947" t="str">
            <v>3 S 08 404 01</v>
          </cell>
          <cell r="B947" t="str">
            <v>Recomp. parc. cerca de conc. seção quad. - mourão</v>
          </cell>
          <cell r="E947" t="str">
            <v>m</v>
          </cell>
          <cell r="F947">
            <v>12.62</v>
          </cell>
        </row>
        <row r="948">
          <cell r="A948" t="str">
            <v>3 S 08 404 02</v>
          </cell>
          <cell r="B948" t="str">
            <v>Recomp. parc. cerca c/ mourão de concr.-arame</v>
          </cell>
          <cell r="E948" t="str">
            <v>m</v>
          </cell>
          <cell r="F948">
            <v>2.71</v>
          </cell>
        </row>
        <row r="949">
          <cell r="A949" t="str">
            <v>3 S 08 404 03</v>
          </cell>
          <cell r="B949" t="str">
            <v>Recomp. tot. cerca c/ mourão concr. seção triang.</v>
          </cell>
          <cell r="E949" t="str">
            <v>m</v>
          </cell>
          <cell r="F949">
            <v>12.13</v>
          </cell>
        </row>
        <row r="950">
          <cell r="A950" t="str">
            <v>3 S 08 404 04</v>
          </cell>
          <cell r="B950" t="str">
            <v>Recomp. parc. cerca c/ mourão concr. seção triang.</v>
          </cell>
          <cell r="E950" t="str">
            <v>m</v>
          </cell>
          <cell r="F950">
            <v>10.34</v>
          </cell>
        </row>
        <row r="951">
          <cell r="A951" t="str">
            <v>3 S 08 414 00</v>
          </cell>
          <cell r="B951" t="str">
            <v>Recomposição total de cerca com mourão de madeira</v>
          </cell>
          <cell r="E951" t="str">
            <v>m</v>
          </cell>
          <cell r="F951">
            <v>6.84</v>
          </cell>
        </row>
        <row r="952">
          <cell r="A952" t="str">
            <v>3 S 08 414 01</v>
          </cell>
          <cell r="B952" t="str">
            <v>Recomposição parcial cerca de madeira - mourão</v>
          </cell>
          <cell r="E952" t="str">
            <v>m</v>
          </cell>
          <cell r="F952">
            <v>5.64</v>
          </cell>
        </row>
        <row r="953">
          <cell r="A953" t="str">
            <v>3 S 08 414 02</v>
          </cell>
          <cell r="B953" t="str">
            <v>Recomp. parcial cerca c/ mourão de madeira - arame</v>
          </cell>
          <cell r="E953" t="str">
            <v>m</v>
          </cell>
          <cell r="F953">
            <v>2.0699999999999998</v>
          </cell>
        </row>
        <row r="954">
          <cell r="A954" t="str">
            <v>3 S 08 500 00</v>
          </cell>
          <cell r="B954" t="str">
            <v>Recomposição manual de aterro</v>
          </cell>
          <cell r="E954" t="str">
            <v>m3</v>
          </cell>
          <cell r="F954">
            <v>52</v>
          </cell>
        </row>
        <row r="955">
          <cell r="A955" t="str">
            <v>3 S 08 501 00</v>
          </cell>
          <cell r="B955" t="str">
            <v>Recomposição mecanizada de aterro</v>
          </cell>
          <cell r="E955" t="str">
            <v>m3</v>
          </cell>
          <cell r="F955">
            <v>15.04</v>
          </cell>
        </row>
        <row r="956">
          <cell r="A956" t="str">
            <v>3 S 08 510 00</v>
          </cell>
          <cell r="B956" t="str">
            <v>Remoção manual de barreira em solo</v>
          </cell>
          <cell r="E956" t="str">
            <v>m3</v>
          </cell>
          <cell r="F956">
            <v>13</v>
          </cell>
        </row>
        <row r="957">
          <cell r="A957" t="str">
            <v>3 S 08 510 01</v>
          </cell>
          <cell r="B957" t="str">
            <v>Remoção manual de barreira em rocha</v>
          </cell>
          <cell r="E957" t="str">
            <v>m3</v>
          </cell>
          <cell r="F957">
            <v>16.260000000000002</v>
          </cell>
        </row>
        <row r="958">
          <cell r="A958" t="str">
            <v>3 S 08 511 00</v>
          </cell>
          <cell r="B958" t="str">
            <v>Remoção mecanizada de barreira - solo</v>
          </cell>
          <cell r="E958" t="str">
            <v>m3</v>
          </cell>
          <cell r="F958">
            <v>3.23</v>
          </cell>
        </row>
        <row r="959">
          <cell r="A959" t="str">
            <v>3 S 08 512 00</v>
          </cell>
          <cell r="B959" t="str">
            <v>Remoção mecanizada de barreira - rocha</v>
          </cell>
          <cell r="E959" t="str">
            <v>m3</v>
          </cell>
          <cell r="F959">
            <v>4.95</v>
          </cell>
        </row>
        <row r="960">
          <cell r="A960" t="str">
            <v>3 S 08 513 00</v>
          </cell>
          <cell r="B960" t="str">
            <v>Remoção de matacões</v>
          </cell>
          <cell r="E960" t="str">
            <v>m3</v>
          </cell>
          <cell r="F960">
            <v>43.7</v>
          </cell>
        </row>
        <row r="961">
          <cell r="A961" t="str">
            <v>3 S 08 900 00</v>
          </cell>
          <cell r="B961" t="str">
            <v>Roçada manual</v>
          </cell>
          <cell r="E961" t="str">
            <v>ha</v>
          </cell>
          <cell r="F961">
            <v>581.79999999999995</v>
          </cell>
        </row>
        <row r="962">
          <cell r="A962" t="str">
            <v>3 S 08 900 01</v>
          </cell>
          <cell r="B962" t="str">
            <v>Roçada de capim colonião</v>
          </cell>
          <cell r="E962" t="str">
            <v>ha</v>
          </cell>
          <cell r="F962">
            <v>1396.33</v>
          </cell>
        </row>
        <row r="963">
          <cell r="A963" t="str">
            <v>3 S 08 901 00</v>
          </cell>
          <cell r="B963" t="str">
            <v>Roçada mecanizada</v>
          </cell>
          <cell r="E963" t="str">
            <v>ha</v>
          </cell>
          <cell r="F963">
            <v>189.77</v>
          </cell>
        </row>
        <row r="964">
          <cell r="A964" t="str">
            <v>3 S 08 901 01</v>
          </cell>
          <cell r="B964" t="str">
            <v>Corte e limpeza de áreas gramadas</v>
          </cell>
          <cell r="E964" t="str">
            <v>m2</v>
          </cell>
          <cell r="F964">
            <v>0.06</v>
          </cell>
        </row>
        <row r="965">
          <cell r="A965" t="str">
            <v>3 S 08 910 00</v>
          </cell>
          <cell r="B965" t="str">
            <v>Capina manual</v>
          </cell>
          <cell r="E965" t="str">
            <v>m2</v>
          </cell>
          <cell r="F965">
            <v>0.23</v>
          </cell>
        </row>
        <row r="966">
          <cell r="A966" t="str">
            <v>3 S 09 001 00</v>
          </cell>
          <cell r="B966" t="str">
            <v>Transporte local c/ basc. 5m3 em rodov. não pav.</v>
          </cell>
          <cell r="E966" t="str">
            <v>tkm</v>
          </cell>
          <cell r="F966">
            <v>0.54</v>
          </cell>
        </row>
        <row r="967">
          <cell r="A967" t="str">
            <v>3 S 09 001 06</v>
          </cell>
          <cell r="B967" t="str">
            <v>Transporte local c/ basc. 10m3 em rodov. não pav.</v>
          </cell>
          <cell r="E967" t="str">
            <v>tkm</v>
          </cell>
          <cell r="F967">
            <v>0.55000000000000004</v>
          </cell>
        </row>
        <row r="968">
          <cell r="A968" t="str">
            <v>3 S 09 001 41</v>
          </cell>
          <cell r="B968" t="str">
            <v>Transp. local c/ carroceria 4t em rodov. não pav.</v>
          </cell>
          <cell r="E968" t="str">
            <v>tkm</v>
          </cell>
          <cell r="F968">
            <v>0.78</v>
          </cell>
        </row>
        <row r="969">
          <cell r="A969" t="str">
            <v>3 S 09 001 90</v>
          </cell>
          <cell r="B969" t="str">
            <v>Transporte comercial c/ carroc. rodov. não pav.</v>
          </cell>
          <cell r="E969" t="str">
            <v>tkm</v>
          </cell>
          <cell r="F969">
            <v>0.36</v>
          </cell>
        </row>
        <row r="970">
          <cell r="A970" t="str">
            <v>3 S 09 002 00</v>
          </cell>
          <cell r="B970" t="str">
            <v>Transporte local basc. 5m3 em rodov. pav.</v>
          </cell>
          <cell r="E970" t="str">
            <v>tkm</v>
          </cell>
          <cell r="F970">
            <v>0.43</v>
          </cell>
        </row>
        <row r="971">
          <cell r="A971" t="str">
            <v>3 S 09 002 03</v>
          </cell>
          <cell r="B971" t="str">
            <v>Transporte local de material para remendos</v>
          </cell>
          <cell r="E971" t="str">
            <v>tkm</v>
          </cell>
          <cell r="F971">
            <v>0.64</v>
          </cell>
        </row>
        <row r="972">
          <cell r="A972" t="str">
            <v>3 S 09 002 06</v>
          </cell>
          <cell r="B972" t="str">
            <v>Transporte local c/ basc. 10m3 em rodov. pav.</v>
          </cell>
          <cell r="E972" t="str">
            <v>tkm</v>
          </cell>
          <cell r="F972">
            <v>0.41</v>
          </cell>
        </row>
        <row r="973">
          <cell r="A973" t="str">
            <v>3 S 09 002 41</v>
          </cell>
          <cell r="B973" t="str">
            <v>Transp. local c/ carroceria 4t em rodov. pav.</v>
          </cell>
          <cell r="E973" t="str">
            <v>tkm</v>
          </cell>
          <cell r="F973">
            <v>0.6</v>
          </cell>
        </row>
        <row r="974">
          <cell r="A974" t="str">
            <v>3 S 09 002 90</v>
          </cell>
          <cell r="B974" t="str">
            <v>Transporte comercial c/ carroceria rodov. pav.</v>
          </cell>
          <cell r="E974" t="str">
            <v>tkm</v>
          </cell>
          <cell r="F974">
            <v>0.24</v>
          </cell>
        </row>
        <row r="975">
          <cell r="A975" t="str">
            <v>3 S 09 102 00</v>
          </cell>
          <cell r="B975" t="str">
            <v>Transporte local material betuminoso</v>
          </cell>
          <cell r="E975" t="str">
            <v>tkm</v>
          </cell>
          <cell r="F975">
            <v>1.03</v>
          </cell>
        </row>
        <row r="976">
          <cell r="A976" t="str">
            <v>3 S 09 201 70</v>
          </cell>
          <cell r="B976" t="str">
            <v>Transp. local água c/ cam. tanque rodov. não pav.</v>
          </cell>
          <cell r="E976" t="str">
            <v>tkm</v>
          </cell>
          <cell r="F976">
            <v>1.07</v>
          </cell>
        </row>
        <row r="977">
          <cell r="A977" t="str">
            <v>3 S 09 202 70</v>
          </cell>
          <cell r="B977" t="str">
            <v>Transp. local água c/ cam. tanque em rodov. pav.</v>
          </cell>
          <cell r="E977" t="str">
            <v>tkm</v>
          </cell>
          <cell r="F977">
            <v>0.84</v>
          </cell>
        </row>
        <row r="978">
          <cell r="B978" t="str">
            <v>Sinalização</v>
          </cell>
        </row>
        <row r="979">
          <cell r="A979" t="str">
            <v>4 S 03 300 01</v>
          </cell>
          <cell r="B979" t="str">
            <v>Confecção e lanç. de concreto magro em betoneira</v>
          </cell>
          <cell r="E979" t="str">
            <v>m3</v>
          </cell>
          <cell r="F979">
            <v>182.92</v>
          </cell>
        </row>
        <row r="980">
          <cell r="A980" t="str">
            <v>4 S 03 323 01</v>
          </cell>
          <cell r="B980" t="str">
            <v>Conc.estr.fck=22 MPa contr.raz.uso ger.conf.e lanç</v>
          </cell>
          <cell r="E980" t="str">
            <v>m3</v>
          </cell>
          <cell r="F980">
            <v>291.39</v>
          </cell>
        </row>
        <row r="981">
          <cell r="A981" t="str">
            <v>4 S 03 353 00</v>
          </cell>
          <cell r="B981" t="str">
            <v>Fornecimento, preparo colocação aço CA-50</v>
          </cell>
          <cell r="E981" t="str">
            <v>kg</v>
          </cell>
          <cell r="F981">
            <v>4.8</v>
          </cell>
        </row>
        <row r="982">
          <cell r="A982" t="str">
            <v>4 S 03 370 00</v>
          </cell>
          <cell r="B982" t="str">
            <v>Forma comum de madeira</v>
          </cell>
          <cell r="E982" t="str">
            <v>m2</v>
          </cell>
          <cell r="F982">
            <v>30.84</v>
          </cell>
        </row>
        <row r="983">
          <cell r="A983" t="str">
            <v>4 S 06 000 01</v>
          </cell>
          <cell r="B983" t="str">
            <v>Defensa maleável simples (forn./ impl.)</v>
          </cell>
          <cell r="E983" t="str">
            <v>m</v>
          </cell>
          <cell r="F983">
            <v>183.82</v>
          </cell>
        </row>
        <row r="984">
          <cell r="A984" t="str">
            <v>4 S 06 000 02</v>
          </cell>
          <cell r="B984" t="str">
            <v>Ancoragem de defensa maleável simples (forn/ impl)</v>
          </cell>
          <cell r="E984" t="str">
            <v>m</v>
          </cell>
          <cell r="F984">
            <v>201.4</v>
          </cell>
        </row>
        <row r="985">
          <cell r="A985" t="str">
            <v>4 S 06 000 11</v>
          </cell>
          <cell r="B985" t="str">
            <v>Defensa maleável dupla (forn./ impl.)</v>
          </cell>
          <cell r="E985" t="str">
            <v>m</v>
          </cell>
          <cell r="F985">
            <v>228.84</v>
          </cell>
        </row>
        <row r="986">
          <cell r="A986" t="str">
            <v>4 S 06 000 12</v>
          </cell>
          <cell r="B986" t="str">
            <v>Ancoragem de defensa maleável dupla (forn./ impl.)</v>
          </cell>
          <cell r="E986" t="str">
            <v>m</v>
          </cell>
          <cell r="F986">
            <v>249.65</v>
          </cell>
        </row>
        <row r="987">
          <cell r="A987" t="str">
            <v>4 S 06 010 01</v>
          </cell>
          <cell r="B987" t="str">
            <v>Defensa semi-maleável simples (forn./ impl.)</v>
          </cell>
          <cell r="E987" t="str">
            <v>m</v>
          </cell>
          <cell r="F987">
            <v>127.24</v>
          </cell>
        </row>
        <row r="988">
          <cell r="A988" t="str">
            <v>4 S 06 010 02</v>
          </cell>
          <cell r="B988" t="str">
            <v>Ancoragem defensa semi-maleável simples (forn/imp)</v>
          </cell>
          <cell r="E988" t="str">
            <v>m</v>
          </cell>
          <cell r="F988">
            <v>139.97</v>
          </cell>
        </row>
        <row r="989">
          <cell r="A989" t="str">
            <v>4 S 06 010 11</v>
          </cell>
          <cell r="B989" t="str">
            <v>Defensa semi-maleável dupla (forn./ impl.)</v>
          </cell>
          <cell r="E989" t="str">
            <v>m</v>
          </cell>
          <cell r="F989">
            <v>217.45</v>
          </cell>
        </row>
        <row r="990">
          <cell r="A990" t="str">
            <v>4 S 06 010 12</v>
          </cell>
          <cell r="B990" t="str">
            <v>Ancoragem defensa semi-maleável dupla (forn/ impl)</v>
          </cell>
          <cell r="E990" t="str">
            <v>m</v>
          </cell>
          <cell r="F990">
            <v>237.78</v>
          </cell>
        </row>
        <row r="991">
          <cell r="A991" t="str">
            <v>4 S 06 030 11</v>
          </cell>
          <cell r="B991" t="str">
            <v>Barreira de segurança dupla DNER PRO 176/86</v>
          </cell>
          <cell r="E991" t="str">
            <v>m</v>
          </cell>
          <cell r="F991">
            <v>201.42</v>
          </cell>
        </row>
        <row r="992">
          <cell r="A992" t="str">
            <v>4 S 06 100 11</v>
          </cell>
          <cell r="B992" t="str">
            <v>Pintura de faixa - tinta durabilidade - 1 ano</v>
          </cell>
          <cell r="E992" t="str">
            <v>m2</v>
          </cell>
          <cell r="F992">
            <v>6.87</v>
          </cell>
        </row>
        <row r="993">
          <cell r="A993" t="str">
            <v>4 S 06 100 12</v>
          </cell>
          <cell r="B993" t="str">
            <v>Pint. setas e zebrado - tinta durabilidade - 1 ano</v>
          </cell>
          <cell r="E993" t="str">
            <v>m2</v>
          </cell>
          <cell r="F993">
            <v>10.66</v>
          </cell>
        </row>
        <row r="994">
          <cell r="A994" t="str">
            <v>4 S 06 100 21</v>
          </cell>
          <cell r="B994" t="str">
            <v>Pintura faixa - tinta durabilidade - 2 anos</v>
          </cell>
          <cell r="E994" t="str">
            <v>m2</v>
          </cell>
          <cell r="F994">
            <v>9.9499999999999993</v>
          </cell>
        </row>
        <row r="995">
          <cell r="A995" t="str">
            <v>4 S 06 100 22</v>
          </cell>
          <cell r="B995" t="str">
            <v>Pintura setas e zebrado - 2 anos</v>
          </cell>
          <cell r="E995" t="str">
            <v>m2</v>
          </cell>
          <cell r="F995">
            <v>13.56</v>
          </cell>
        </row>
        <row r="996">
          <cell r="A996" t="str">
            <v>4 S 06 110 01</v>
          </cell>
          <cell r="B996" t="str">
            <v>Pintura faixa c/termoplástico-3 anos (p/ aspersão)</v>
          </cell>
          <cell r="E996" t="str">
            <v>m2</v>
          </cell>
          <cell r="F996">
            <v>27.8</v>
          </cell>
        </row>
        <row r="997">
          <cell r="A997" t="str">
            <v>4 S 06 110 02</v>
          </cell>
          <cell r="B997" t="str">
            <v>Pintura setas e zebrado term.-3 anos (p/ aspersão)</v>
          </cell>
          <cell r="E997" t="str">
            <v>m2</v>
          </cell>
          <cell r="F997">
            <v>34.42</v>
          </cell>
        </row>
        <row r="998">
          <cell r="A998" t="str">
            <v>4 S 06 110 03</v>
          </cell>
          <cell r="B998" t="str">
            <v>Pintura setas e zebrado term.-5 anos (p/ extrusão)</v>
          </cell>
          <cell r="E998" t="str">
            <v>m2</v>
          </cell>
          <cell r="F998">
            <v>39.03</v>
          </cell>
        </row>
        <row r="999">
          <cell r="A999" t="str">
            <v>4 S 06 120 01</v>
          </cell>
          <cell r="B999" t="str">
            <v>Forn. e colocação de tacha reflet. monodirecional</v>
          </cell>
          <cell r="E999" t="str">
            <v>und</v>
          </cell>
          <cell r="F999">
            <v>8.3000000000000007</v>
          </cell>
        </row>
        <row r="1000">
          <cell r="A1000" t="str">
            <v>4 S 06 120 11</v>
          </cell>
          <cell r="B1000" t="str">
            <v>Forn. e colocação de tachão reflet. monodirecional</v>
          </cell>
          <cell r="E1000" t="str">
            <v>und</v>
          </cell>
          <cell r="F1000">
            <v>23.2</v>
          </cell>
        </row>
        <row r="1001">
          <cell r="A1001" t="str">
            <v>4 S 06 121 01</v>
          </cell>
          <cell r="B1001" t="str">
            <v>Forn. e colocação de tacha reflet. bidirecional</v>
          </cell>
          <cell r="E1001" t="str">
            <v>und</v>
          </cell>
          <cell r="F1001">
            <v>8.9600000000000009</v>
          </cell>
        </row>
        <row r="1002">
          <cell r="A1002" t="str">
            <v>4 S 06 121 11</v>
          </cell>
          <cell r="B1002" t="str">
            <v>Forn. e colocação de tachão reflet. bidirecional</v>
          </cell>
          <cell r="E1002" t="str">
            <v>und</v>
          </cell>
          <cell r="F1002">
            <v>24.53</v>
          </cell>
        </row>
        <row r="1003">
          <cell r="A1003" t="str">
            <v>4 S 06 200 01</v>
          </cell>
          <cell r="B1003" t="str">
            <v>Forn. e implantação placa sinaliz. semi-refletiva</v>
          </cell>
          <cell r="E1003" t="str">
            <v>m2</v>
          </cell>
          <cell r="F1003">
            <v>186.91</v>
          </cell>
        </row>
        <row r="1004">
          <cell r="A1004" t="str">
            <v>4 S 06 200 02</v>
          </cell>
          <cell r="B1004" t="str">
            <v>Forn. e implantação placa sinaliz. tot.refletiva</v>
          </cell>
          <cell r="E1004" t="str">
            <v>m2</v>
          </cell>
          <cell r="F1004">
            <v>246.95</v>
          </cell>
        </row>
        <row r="1005">
          <cell r="A1005" t="str">
            <v>4 S 06 200 91</v>
          </cell>
          <cell r="B1005" t="str">
            <v>Remoção de placa de sinalização</v>
          </cell>
          <cell r="E1005" t="str">
            <v>m2</v>
          </cell>
          <cell r="F1005">
            <v>11.76</v>
          </cell>
        </row>
        <row r="1006">
          <cell r="A1006" t="str">
            <v>4 S 06 200 92</v>
          </cell>
          <cell r="B1006" t="str">
            <v>Recuperação de chapa p/placa de sinalização</v>
          </cell>
          <cell r="E1006" t="str">
            <v>m2</v>
          </cell>
          <cell r="F1006">
            <v>18.73</v>
          </cell>
        </row>
        <row r="1007">
          <cell r="A1007" t="str">
            <v>4 S 06 202 01</v>
          </cell>
          <cell r="B1007" t="str">
            <v>Confecção de placa sinalização semi-refletiva</v>
          </cell>
          <cell r="E1007" t="str">
            <v>m2</v>
          </cell>
          <cell r="F1007">
            <v>147.65</v>
          </cell>
        </row>
        <row r="1008">
          <cell r="A1008" t="str">
            <v>4 S 06 202 11</v>
          </cell>
          <cell r="B1008" t="str">
            <v>Confecção placa sinalização tot.refletiva</v>
          </cell>
          <cell r="E1008" t="str">
            <v>m2</v>
          </cell>
          <cell r="F1008">
            <v>207.69</v>
          </cell>
        </row>
        <row r="1009">
          <cell r="A1009" t="str">
            <v>4 S 06 202 21</v>
          </cell>
          <cell r="B1009" t="str">
            <v>Conf.placa sinal.semi-refletiva chapa recuperada</v>
          </cell>
          <cell r="E1009" t="str">
            <v>m2</v>
          </cell>
          <cell r="F1009">
            <v>67.849999999999994</v>
          </cell>
        </row>
        <row r="1010">
          <cell r="A1010" t="str">
            <v>4 S 06 202 31</v>
          </cell>
          <cell r="B1010" t="str">
            <v>Conf.placa sinal.tot.refletiva - chapa recuperada</v>
          </cell>
          <cell r="E1010" t="str">
            <v>m2</v>
          </cell>
          <cell r="F1010">
            <v>125.99</v>
          </cell>
        </row>
        <row r="1011">
          <cell r="A1011" t="str">
            <v>4 S 06 203 01</v>
          </cell>
          <cell r="B1011" t="str">
            <v>Confecção suporte e travessa p/placa sinaliz.</v>
          </cell>
          <cell r="E1011" t="str">
            <v>und</v>
          </cell>
          <cell r="F1011">
            <v>24.73</v>
          </cell>
        </row>
        <row r="1012">
          <cell r="A1012" t="str">
            <v>4 S 06 230 01</v>
          </cell>
          <cell r="B1012" t="str">
            <v>Forn. e implantação de balizador de concreto</v>
          </cell>
          <cell r="E1012" t="str">
            <v>und</v>
          </cell>
          <cell r="F1012">
            <v>17.399999999999999</v>
          </cell>
        </row>
        <row r="1013">
          <cell r="A1013" t="str">
            <v>4 S 09 002 00</v>
          </cell>
          <cell r="B1013" t="str">
            <v>Transporte local c/ basc. 5 m3 rodov. pav.</v>
          </cell>
          <cell r="E1013" t="str">
            <v>tkm</v>
          </cell>
          <cell r="F1013">
            <v>0.43</v>
          </cell>
        </row>
        <row r="1014">
          <cell r="A1014" t="str">
            <v>4 S 09 002 41</v>
          </cell>
          <cell r="B1014" t="str">
            <v>Transporte local c/ carroceria 4t rodov. pav.</v>
          </cell>
          <cell r="E1014" t="str">
            <v>tkm</v>
          </cell>
          <cell r="F1014">
            <v>0.6</v>
          </cell>
        </row>
        <row r="1015">
          <cell r="A1015" t="str">
            <v>4 S 09 202 70</v>
          </cell>
          <cell r="B1015" t="str">
            <v>Transp. local de água c/ cam. tanque rodov. pav.</v>
          </cell>
          <cell r="E1015" t="str">
            <v>tkm</v>
          </cell>
          <cell r="F1015">
            <v>0.84</v>
          </cell>
        </row>
        <row r="1016">
          <cell r="B1016" t="str">
            <v>Restauração</v>
          </cell>
        </row>
        <row r="1017">
          <cell r="A1017" t="str">
            <v>5 S 01 000 00</v>
          </cell>
          <cell r="B1017" t="str">
            <v>Desm. dest. e limp. áreas c/ arv. diam. até 0,15m</v>
          </cell>
          <cell r="E1017" t="str">
            <v>m2</v>
          </cell>
          <cell r="F1017">
            <v>0.24</v>
          </cell>
        </row>
        <row r="1018">
          <cell r="A1018" t="str">
            <v>5 S 01 010 00</v>
          </cell>
          <cell r="B1018" t="str">
            <v>Destocamento de árvores c/ diâm. 0,15 a 030m</v>
          </cell>
          <cell r="E1018" t="str">
            <v>und</v>
          </cell>
          <cell r="F1018">
            <v>21.1</v>
          </cell>
        </row>
        <row r="1019">
          <cell r="A1019" t="str">
            <v>5 S 01 011 00</v>
          </cell>
          <cell r="B1019" t="str">
            <v>Destocamento de árvores c/ diâm. &gt; 0,30m</v>
          </cell>
          <cell r="E1019" t="str">
            <v>und</v>
          </cell>
          <cell r="F1019">
            <v>52.76</v>
          </cell>
        </row>
        <row r="1020">
          <cell r="A1020" t="str">
            <v>5 S 01 100 01</v>
          </cell>
          <cell r="B1020" t="str">
            <v>Esc. carga transp. mat 1a cat DMT 50m</v>
          </cell>
          <cell r="E1020" t="str">
            <v>m3</v>
          </cell>
          <cell r="F1020">
            <v>1.24</v>
          </cell>
        </row>
        <row r="1021">
          <cell r="A1021" t="str">
            <v>5 S 01 100 09</v>
          </cell>
          <cell r="B1021" t="str">
            <v>Esc. carga tr. mat 1a c. DMT 50 a 200m c/carreg</v>
          </cell>
          <cell r="E1021" t="str">
            <v>m3</v>
          </cell>
          <cell r="F1021">
            <v>4</v>
          </cell>
        </row>
        <row r="1022">
          <cell r="A1022" t="str">
            <v>5 S 01 100 10</v>
          </cell>
          <cell r="B1022" t="str">
            <v>Esc. carga tr. mat 1a c. DMT 200 a 400m c/carreg</v>
          </cell>
          <cell r="E1022" t="str">
            <v>m3</v>
          </cell>
          <cell r="F1022">
            <v>4.33</v>
          </cell>
        </row>
        <row r="1023">
          <cell r="A1023" t="str">
            <v>5 S 01 100 11</v>
          </cell>
          <cell r="B1023" t="str">
            <v>Esc. carga tr. mat 1a c. DMT 400 a 600m c/carreg</v>
          </cell>
          <cell r="E1023" t="str">
            <v>m3</v>
          </cell>
          <cell r="F1023">
            <v>4.59</v>
          </cell>
        </row>
        <row r="1024">
          <cell r="A1024" t="str">
            <v>5 S 01 100 12</v>
          </cell>
          <cell r="B1024" t="str">
            <v>Esc. carga tr. mat 1a c. DMT 600 a 800m c/carreg</v>
          </cell>
          <cell r="E1024" t="str">
            <v>m3</v>
          </cell>
          <cell r="F1024">
            <v>4.92</v>
          </cell>
        </row>
        <row r="1025">
          <cell r="A1025" t="str">
            <v>5 S 01 100 13</v>
          </cell>
          <cell r="B1025" t="str">
            <v>Esc. carga tr. mat 1a c. DMT 800 a 1000m c/carreg</v>
          </cell>
          <cell r="E1025" t="str">
            <v>m3</v>
          </cell>
          <cell r="F1025">
            <v>5.18</v>
          </cell>
        </row>
        <row r="1026">
          <cell r="A1026" t="str">
            <v>5 S 01 100 14</v>
          </cell>
          <cell r="B1026" t="str">
            <v>Esc. carga tr. mat 1a c. DMT 1000 a 1200m c/carreg</v>
          </cell>
          <cell r="E1026" t="str">
            <v>m3</v>
          </cell>
          <cell r="F1026">
            <v>5.49</v>
          </cell>
        </row>
        <row r="1027">
          <cell r="A1027" t="str">
            <v>5 S 01 100 15</v>
          </cell>
          <cell r="B1027" t="str">
            <v>Esc. carga tr. mat 1a c. DMT 1200 a 1400m c/carreg</v>
          </cell>
          <cell r="E1027" t="str">
            <v>m3</v>
          </cell>
          <cell r="F1027">
            <v>5.69</v>
          </cell>
        </row>
        <row r="1028">
          <cell r="A1028" t="str">
            <v>5 S 01 100 16</v>
          </cell>
          <cell r="B1028" t="str">
            <v>Esc. carga tr. mat 1a c. DMT 1400 a 1600m c/carreg</v>
          </cell>
          <cell r="E1028" t="str">
            <v>m3</v>
          </cell>
          <cell r="F1028">
            <v>5.84</v>
          </cell>
        </row>
        <row r="1029">
          <cell r="A1029" t="str">
            <v>5 S 01 100 17</v>
          </cell>
          <cell r="B1029" t="str">
            <v>Esc. carga tr. mat 1a c. DMT 1600 a 1800m c/carreg</v>
          </cell>
          <cell r="E1029" t="str">
            <v>m3</v>
          </cell>
          <cell r="F1029">
            <v>6.09</v>
          </cell>
        </row>
        <row r="1030">
          <cell r="A1030" t="str">
            <v>5 S 01 100 18</v>
          </cell>
          <cell r="B1030" t="str">
            <v>Esc. carga tr. mat 1a c. DMT 1800 a 2000m c/carreg</v>
          </cell>
          <cell r="E1030" t="str">
            <v>m3</v>
          </cell>
          <cell r="F1030">
            <v>6.33</v>
          </cell>
        </row>
        <row r="1031">
          <cell r="A1031" t="str">
            <v>5 S 01 100 19</v>
          </cell>
          <cell r="B1031" t="str">
            <v>Esc. carga tr. mat 1a c. DMT 2000 a 3000m c/carreg</v>
          </cell>
          <cell r="E1031" t="str">
            <v>m3</v>
          </cell>
          <cell r="F1031">
            <v>7.19</v>
          </cell>
        </row>
        <row r="1032">
          <cell r="A1032" t="str">
            <v>5 S 01 100 20</v>
          </cell>
          <cell r="B1032" t="str">
            <v>Esc. carga tr. mat 1a c. DMT 3000 a 5000m c/carreg</v>
          </cell>
          <cell r="E1032" t="str">
            <v>m3</v>
          </cell>
          <cell r="F1032">
            <v>9.48</v>
          </cell>
        </row>
        <row r="1033">
          <cell r="A1033" t="str">
            <v>5 S 01 100 22</v>
          </cell>
          <cell r="B1033" t="str">
            <v>Esc. carga transp. mat 1a cat DMT 50 a 200m c/e</v>
          </cell>
          <cell r="E1033" t="str">
            <v>m3</v>
          </cell>
          <cell r="F1033">
            <v>3.89</v>
          </cell>
        </row>
        <row r="1034">
          <cell r="A1034" t="str">
            <v>5 S 01 100 23</v>
          </cell>
          <cell r="B1034" t="str">
            <v>Esc. carga transp. mat 1a cat DMT 200 a 400m c/e</v>
          </cell>
          <cell r="E1034" t="str">
            <v>m3</v>
          </cell>
          <cell r="F1034">
            <v>4.28</v>
          </cell>
        </row>
        <row r="1035">
          <cell r="A1035" t="str">
            <v>5 S 01 100 24</v>
          </cell>
          <cell r="B1035" t="str">
            <v>Esc. carga transp. mat 1a cat DMT 400 a 600m c/e</v>
          </cell>
          <cell r="E1035" t="str">
            <v>m3</v>
          </cell>
          <cell r="F1035">
            <v>4.5199999999999996</v>
          </cell>
        </row>
        <row r="1036">
          <cell r="A1036" t="str">
            <v>5 S 01 100 25</v>
          </cell>
          <cell r="B1036" t="str">
            <v>Esc. carga transp. mat 1a cat DMT 600 a 800m c/e</v>
          </cell>
          <cell r="E1036" t="str">
            <v>m3</v>
          </cell>
          <cell r="F1036">
            <v>4.82</v>
          </cell>
        </row>
        <row r="1037">
          <cell r="A1037" t="str">
            <v>5 S 01 100 26</v>
          </cell>
          <cell r="B1037" t="str">
            <v>Esc. carga transp. mat 1a cat DMT 800 a 1000m c/e</v>
          </cell>
          <cell r="E1037" t="str">
            <v>m3</v>
          </cell>
          <cell r="F1037">
            <v>5.13</v>
          </cell>
        </row>
        <row r="1038">
          <cell r="A1038" t="str">
            <v>5 S 01 100 27</v>
          </cell>
          <cell r="B1038" t="str">
            <v>Esc. carga transp. mat 1a cat DMT 1000 a 1200m c/e</v>
          </cell>
          <cell r="E1038" t="str">
            <v>m3</v>
          </cell>
          <cell r="F1038">
            <v>5.39</v>
          </cell>
        </row>
        <row r="1039">
          <cell r="A1039" t="str">
            <v>5 S 01 100 28</v>
          </cell>
          <cell r="B1039" t="str">
            <v>Esc. carga transp. mat 1a cat DMT 1200 a 1400m c/e</v>
          </cell>
          <cell r="E1039" t="str">
            <v>m3</v>
          </cell>
          <cell r="F1039">
            <v>5.6</v>
          </cell>
        </row>
        <row r="1040">
          <cell r="A1040" t="str">
            <v>5 S 01 100 29</v>
          </cell>
          <cell r="B1040" t="str">
            <v>Esc. carga transp. mat 1a cat DMT 1400 a 1600m c/e</v>
          </cell>
          <cell r="E1040" t="str">
            <v>m3</v>
          </cell>
          <cell r="F1040">
            <v>5.87</v>
          </cell>
        </row>
        <row r="1041">
          <cell r="A1041" t="str">
            <v>5 S 01 100 30</v>
          </cell>
          <cell r="B1041" t="str">
            <v>Esc. carga transp .mat 1a cat DMT 1600 a 1800m c/e</v>
          </cell>
          <cell r="E1041" t="str">
            <v>m3</v>
          </cell>
          <cell r="F1041">
            <v>6.04</v>
          </cell>
        </row>
        <row r="1042">
          <cell r="A1042" t="str">
            <v>5 S 01 100 31</v>
          </cell>
          <cell r="B1042" t="str">
            <v>Esc. carga transp. mat 1a cat DMT 1800 a 2000m c/e</v>
          </cell>
          <cell r="E1042" t="str">
            <v>m3</v>
          </cell>
          <cell r="F1042">
            <v>6.25</v>
          </cell>
        </row>
        <row r="1043">
          <cell r="A1043" t="str">
            <v>5 S 01 100 32</v>
          </cell>
          <cell r="B1043" t="str">
            <v>Esc. carga transp. mat 1a cat DMT 2000 a 3000m c/e</v>
          </cell>
          <cell r="E1043" t="str">
            <v>m3</v>
          </cell>
          <cell r="F1043">
            <v>7.1</v>
          </cell>
        </row>
        <row r="1044">
          <cell r="A1044" t="str">
            <v>5 S 01 100 33</v>
          </cell>
          <cell r="B1044" t="str">
            <v>Esc. carga transp. mat 1a cat DMT 3000 a 5000m c/e</v>
          </cell>
          <cell r="E1044" t="str">
            <v>m3</v>
          </cell>
          <cell r="F1044">
            <v>9.44</v>
          </cell>
        </row>
        <row r="1045">
          <cell r="A1045" t="str">
            <v>5 S 01 101 01</v>
          </cell>
          <cell r="B1045" t="str">
            <v>Esc. carga transp. mat 2a cat DMT 50m</v>
          </cell>
          <cell r="E1045" t="str">
            <v>m3</v>
          </cell>
          <cell r="F1045">
            <v>2.16</v>
          </cell>
        </row>
        <row r="1046">
          <cell r="A1046" t="str">
            <v>5 S 01 101 09</v>
          </cell>
          <cell r="B1046" t="str">
            <v>Esc. carga tr. mat 2a c. DMT 50 a 200m c/carreg</v>
          </cell>
          <cell r="E1046" t="str">
            <v>m3</v>
          </cell>
          <cell r="F1046">
            <v>6.39</v>
          </cell>
        </row>
        <row r="1047">
          <cell r="A1047" t="str">
            <v>5 S 01 101 10</v>
          </cell>
          <cell r="B1047" t="str">
            <v>Esc. carga tr. mat 2a c. DMT 200 a 400m c/carreg</v>
          </cell>
          <cell r="E1047" t="str">
            <v>m3</v>
          </cell>
          <cell r="F1047">
            <v>6.89</v>
          </cell>
        </row>
        <row r="1048">
          <cell r="A1048" t="str">
            <v>5 S 01 101 11</v>
          </cell>
          <cell r="B1048" t="str">
            <v>Esc. carga tr. mat 2a c. DMT 400 a 600m c/carreg</v>
          </cell>
          <cell r="E1048" t="str">
            <v>m3</v>
          </cell>
          <cell r="F1048">
            <v>7.17</v>
          </cell>
        </row>
        <row r="1049">
          <cell r="A1049" t="str">
            <v>5 S 01 101 12</v>
          </cell>
          <cell r="B1049" t="str">
            <v>Esc. carga tr. mat 2a c. DMT 600 a 800m c/carreg</v>
          </cell>
          <cell r="E1049" t="str">
            <v>m3</v>
          </cell>
          <cell r="F1049">
            <v>7.62</v>
          </cell>
        </row>
        <row r="1050">
          <cell r="A1050" t="str">
            <v>5 S 01 101 13</v>
          </cell>
          <cell r="B1050" t="str">
            <v>Esc. carga tr. mat 2a c. DMT 800 a 1000m c/carreg</v>
          </cell>
          <cell r="E1050" t="str">
            <v>m3</v>
          </cell>
          <cell r="F1050">
            <v>7.93</v>
          </cell>
        </row>
        <row r="1051">
          <cell r="A1051" t="str">
            <v>5 S 01 101 14</v>
          </cell>
          <cell r="B1051" t="str">
            <v>Esc. carga tr. mat 2a c. DMT 1000 a 1200m c/carreg</v>
          </cell>
          <cell r="E1051" t="str">
            <v>m3</v>
          </cell>
          <cell r="F1051">
            <v>8.1300000000000008</v>
          </cell>
        </row>
        <row r="1052">
          <cell r="A1052" t="str">
            <v>5 S 01 101 15</v>
          </cell>
          <cell r="B1052" t="str">
            <v>Esc. carga tr. mat 2a c. DMT 1200 a 1400m c/carreg</v>
          </cell>
          <cell r="E1052" t="str">
            <v>m3</v>
          </cell>
          <cell r="F1052">
            <v>8.4499999999999993</v>
          </cell>
        </row>
        <row r="1053">
          <cell r="A1053" t="str">
            <v>5 S 01 101 16</v>
          </cell>
          <cell r="B1053" t="str">
            <v>Esc. carga tr. mat 2a c. DMT 1400 a 1600m c/carreg</v>
          </cell>
          <cell r="E1053" t="str">
            <v>m3</v>
          </cell>
          <cell r="F1053">
            <v>8.7100000000000009</v>
          </cell>
        </row>
        <row r="1054">
          <cell r="A1054" t="str">
            <v>5 S 01 101 17</v>
          </cell>
          <cell r="B1054" t="str">
            <v>Esc. carga tr. mat 2a c. DMT 1600 a 1800m c/carreg</v>
          </cell>
          <cell r="E1054" t="str">
            <v>m3</v>
          </cell>
          <cell r="F1054">
            <v>8.86</v>
          </cell>
        </row>
        <row r="1055">
          <cell r="A1055" t="str">
            <v>5 S 01 101 18</v>
          </cell>
          <cell r="B1055" t="str">
            <v>Esc. carga tr. mat 2a c. DMT 1800 a 2000m c/carreg</v>
          </cell>
          <cell r="E1055" t="str">
            <v>m3</v>
          </cell>
          <cell r="F1055">
            <v>9.25</v>
          </cell>
        </row>
        <row r="1056">
          <cell r="A1056" t="str">
            <v>5 S 01 101 19</v>
          </cell>
          <cell r="B1056" t="str">
            <v>Esc. carga tr. mat 2a c. DMT 2000 a 3000m c/carreg</v>
          </cell>
          <cell r="E1056" t="str">
            <v>m3</v>
          </cell>
          <cell r="F1056">
            <v>10.220000000000001</v>
          </cell>
        </row>
        <row r="1057">
          <cell r="A1057" t="str">
            <v>5 S 01 101 20</v>
          </cell>
          <cell r="B1057" t="str">
            <v>Esc. carga tr. mat 2a c. DMT 3000 a 5000m c/carreg</v>
          </cell>
          <cell r="E1057" t="str">
            <v>m3</v>
          </cell>
          <cell r="F1057">
            <v>12.81</v>
          </cell>
        </row>
        <row r="1058">
          <cell r="A1058" t="str">
            <v>5 S 01 101 22</v>
          </cell>
          <cell r="B1058" t="str">
            <v>Esc. carga transp. mat 2a cat DMT 50 a 200m c/e</v>
          </cell>
          <cell r="E1058" t="str">
            <v>m3</v>
          </cell>
          <cell r="F1058">
            <v>5.46</v>
          </cell>
        </row>
        <row r="1059">
          <cell r="A1059" t="str">
            <v>5 S 01 101 23</v>
          </cell>
          <cell r="B1059" t="str">
            <v>Esc. carga transp. mat 2a cat DMT 200 a 400m c/e</v>
          </cell>
          <cell r="E1059" t="str">
            <v>m3</v>
          </cell>
          <cell r="F1059">
            <v>5.83</v>
          </cell>
        </row>
        <row r="1060">
          <cell r="A1060" t="str">
            <v>5 S 01 101 24</v>
          </cell>
          <cell r="B1060" t="str">
            <v>Esc. carga transp. mat 2a cat DMT 400 a 600m c/e</v>
          </cell>
          <cell r="E1060" t="str">
            <v>m3</v>
          </cell>
          <cell r="F1060">
            <v>6.26</v>
          </cell>
        </row>
        <row r="1061">
          <cell r="A1061" t="str">
            <v>5 S 01 101 25</v>
          </cell>
          <cell r="B1061" t="str">
            <v>Esc. carga transp. mat 2a cat DMT 600 a 800m c/e</v>
          </cell>
          <cell r="E1061" t="str">
            <v>m3</v>
          </cell>
          <cell r="F1061">
            <v>6.63</v>
          </cell>
        </row>
        <row r="1062">
          <cell r="A1062" t="str">
            <v>5 S 01 101 26</v>
          </cell>
          <cell r="B1062" t="str">
            <v>Esc. carga transp. mat 2a cat DMT 800 a 1000m c/e</v>
          </cell>
          <cell r="E1062" t="str">
            <v>m3</v>
          </cell>
          <cell r="F1062">
            <v>6.91</v>
          </cell>
        </row>
        <row r="1063">
          <cell r="A1063" t="str">
            <v>5 S 01 101 27</v>
          </cell>
          <cell r="B1063" t="str">
            <v>Esc. carga transp. mat 2a cat DMT 1000 a 1200m c/e</v>
          </cell>
          <cell r="E1063" t="str">
            <v>m3</v>
          </cell>
          <cell r="F1063">
            <v>7.24</v>
          </cell>
        </row>
        <row r="1064">
          <cell r="A1064" t="str">
            <v>5 S 01 101 28</v>
          </cell>
          <cell r="B1064" t="str">
            <v>Esc. carga transp. mat 2a cat DMT 1200 a 1400m c/e</v>
          </cell>
          <cell r="E1064" t="str">
            <v>m3</v>
          </cell>
          <cell r="F1064">
            <v>7.64</v>
          </cell>
        </row>
        <row r="1065">
          <cell r="A1065" t="str">
            <v>5 S 01 101 29</v>
          </cell>
          <cell r="B1065" t="str">
            <v>Esc. carga transp. mat 2a cat DMT 1400 a 1600m c/e</v>
          </cell>
          <cell r="E1065" t="str">
            <v>m3</v>
          </cell>
          <cell r="F1065">
            <v>7.85</v>
          </cell>
        </row>
        <row r="1066">
          <cell r="A1066" t="str">
            <v>5 S 01 101 30</v>
          </cell>
          <cell r="B1066" t="str">
            <v>Esc. carga transp. mat 2a cat DMT 1600 a 1800m c/e</v>
          </cell>
          <cell r="E1066" t="str">
            <v>m3</v>
          </cell>
          <cell r="F1066">
            <v>8.01</v>
          </cell>
        </row>
        <row r="1067">
          <cell r="A1067" t="str">
            <v>5 S 01 101 31</v>
          </cell>
          <cell r="B1067" t="str">
            <v>Esc. carga transp. mat 2a cat DMT 1800 a 2000m c/e</v>
          </cell>
          <cell r="E1067" t="str">
            <v>m3</v>
          </cell>
          <cell r="F1067">
            <v>8.36</v>
          </cell>
        </row>
        <row r="1068">
          <cell r="A1068" t="str">
            <v>5 S 01 101 32</v>
          </cell>
          <cell r="B1068" t="str">
            <v>Esc. carga transp. mat 2a cat DMT 2000 a 3000m c/e</v>
          </cell>
          <cell r="E1068" t="str">
            <v>m3</v>
          </cell>
          <cell r="F1068">
            <v>9.41</v>
          </cell>
        </row>
        <row r="1069">
          <cell r="A1069" t="str">
            <v>5 S 01 101 33</v>
          </cell>
          <cell r="B1069" t="str">
            <v>Esc. carga transp. mat 2a cat DMT 3000 a 5000m c/e</v>
          </cell>
          <cell r="E1069" t="str">
            <v>m3</v>
          </cell>
          <cell r="F1069">
            <v>12</v>
          </cell>
        </row>
        <row r="1070">
          <cell r="A1070" t="str">
            <v>5 S 01 102 01</v>
          </cell>
          <cell r="B1070" t="str">
            <v>Esc. carga transp. mat 3a cat DMT até 50m</v>
          </cell>
          <cell r="E1070" t="str">
            <v>m3</v>
          </cell>
          <cell r="F1070">
            <v>19.3</v>
          </cell>
        </row>
        <row r="1071">
          <cell r="A1071" t="str">
            <v>5 S 01 102 02</v>
          </cell>
          <cell r="B1071" t="str">
            <v>Esc. carga transp. mat 3a cat DMT 50 a 200m</v>
          </cell>
          <cell r="E1071" t="str">
            <v>m3</v>
          </cell>
          <cell r="F1071">
            <v>21.71</v>
          </cell>
        </row>
        <row r="1072">
          <cell r="A1072" t="str">
            <v>5 S 01 102 03</v>
          </cell>
          <cell r="B1072" t="str">
            <v>Esc. carga transp. mat 3a cat DMT 200 a 400m</v>
          </cell>
          <cell r="E1072" t="str">
            <v>m3</v>
          </cell>
          <cell r="F1072">
            <v>22.35</v>
          </cell>
        </row>
        <row r="1073">
          <cell r="A1073" t="str">
            <v>5 S 01 102 04</v>
          </cell>
          <cell r="B1073" t="str">
            <v>Esc. carga transp. mat 3a cat DMT 400 a 600m</v>
          </cell>
          <cell r="E1073" t="str">
            <v>m3</v>
          </cell>
          <cell r="F1073">
            <v>23.12</v>
          </cell>
        </row>
        <row r="1074">
          <cell r="A1074" t="str">
            <v>5 S 01 102 05</v>
          </cell>
          <cell r="B1074" t="str">
            <v>Esc. carga transp. mat 3a cat DMT 600 a 800m</v>
          </cell>
          <cell r="E1074" t="str">
            <v>m3</v>
          </cell>
          <cell r="F1074">
            <v>23.81</v>
          </cell>
        </row>
        <row r="1075">
          <cell r="A1075" t="str">
            <v>5 S 01 102 06</v>
          </cell>
          <cell r="B1075" t="str">
            <v>Esc. carga transp. mat 3a cat DMT 800 a 1000m</v>
          </cell>
          <cell r="E1075" t="str">
            <v>m3</v>
          </cell>
          <cell r="F1075">
            <v>24.25</v>
          </cell>
        </row>
        <row r="1076">
          <cell r="A1076" t="str">
            <v>5 S 01 102 07</v>
          </cell>
          <cell r="B1076" t="str">
            <v>Esc. carga transp. mat 3a cat DMT 1000 a 1200m</v>
          </cell>
          <cell r="E1076" t="str">
            <v>m3</v>
          </cell>
          <cell r="F1076">
            <v>24.68</v>
          </cell>
        </row>
        <row r="1077">
          <cell r="A1077" t="str">
            <v>5 S 01 510 00</v>
          </cell>
          <cell r="B1077" t="str">
            <v>Compactação de aterros a 95% proctor normal</v>
          </cell>
          <cell r="E1077" t="str">
            <v>m3</v>
          </cell>
          <cell r="F1077">
            <v>1.7</v>
          </cell>
        </row>
        <row r="1078">
          <cell r="A1078" t="str">
            <v>5 S 01 511 00</v>
          </cell>
          <cell r="B1078" t="str">
            <v>Compactação de aterros a 100% proctor normal</v>
          </cell>
          <cell r="E1078" t="str">
            <v>m3</v>
          </cell>
          <cell r="F1078">
            <v>2.02</v>
          </cell>
        </row>
        <row r="1079">
          <cell r="A1079" t="str">
            <v>5 S 01 513 01</v>
          </cell>
          <cell r="B1079" t="str">
            <v>Compactação de material de "bota-fora"</v>
          </cell>
          <cell r="E1079" t="str">
            <v>m3</v>
          </cell>
          <cell r="F1079">
            <v>1.3</v>
          </cell>
        </row>
        <row r="1080">
          <cell r="A1080" t="str">
            <v>5 S 02 100 00</v>
          </cell>
          <cell r="B1080" t="str">
            <v>Reforço do subleito</v>
          </cell>
          <cell r="E1080" t="str">
            <v>m3</v>
          </cell>
          <cell r="F1080">
            <v>8.57</v>
          </cell>
        </row>
        <row r="1081">
          <cell r="A1081" t="str">
            <v>5 S 02 110 00</v>
          </cell>
          <cell r="B1081" t="str">
            <v>Regularização do subleito</v>
          </cell>
          <cell r="E1081" t="str">
            <v>m2</v>
          </cell>
          <cell r="F1081">
            <v>0.53</v>
          </cell>
        </row>
        <row r="1082">
          <cell r="A1082" t="str">
            <v>5 S 02 110 01</v>
          </cell>
          <cell r="B1082" t="str">
            <v>Regul. subleito c/ fresa. corte contr. aut. greide</v>
          </cell>
          <cell r="E1082" t="str">
            <v>m2</v>
          </cell>
          <cell r="F1082">
            <v>0.83</v>
          </cell>
        </row>
        <row r="1083">
          <cell r="A1083" t="str">
            <v>5 S 02 200 00</v>
          </cell>
          <cell r="B1083" t="str">
            <v>Sub-base solo estabilizado granul. s/ mistura</v>
          </cell>
          <cell r="E1083" t="str">
            <v>m3</v>
          </cell>
          <cell r="F1083">
            <v>8.57</v>
          </cell>
        </row>
        <row r="1084">
          <cell r="A1084" t="str">
            <v>5 S 02 200 01</v>
          </cell>
          <cell r="B1084" t="str">
            <v>Base solo estabilizado granul. s/ mistura</v>
          </cell>
          <cell r="E1084" t="str">
            <v>m3</v>
          </cell>
          <cell r="F1084">
            <v>8.57</v>
          </cell>
        </row>
        <row r="1085">
          <cell r="A1085" t="str">
            <v>5 S 02 201 00</v>
          </cell>
          <cell r="B1085" t="str">
            <v>Recomposição camada de base s/ adição de material</v>
          </cell>
          <cell r="E1085" t="str">
            <v>m2</v>
          </cell>
          <cell r="F1085">
            <v>0.53</v>
          </cell>
        </row>
        <row r="1086">
          <cell r="A1086" t="str">
            <v>5 S 02 210 00</v>
          </cell>
          <cell r="B1086" t="str">
            <v>Sub-base estabiliz. granul. c/ mist. solo na pista</v>
          </cell>
          <cell r="E1086" t="str">
            <v>m3</v>
          </cell>
          <cell r="F1086">
            <v>9.07</v>
          </cell>
        </row>
        <row r="1087">
          <cell r="A1087" t="str">
            <v>5 S 02 210 01</v>
          </cell>
          <cell r="B1087" t="str">
            <v>Sub-base estab. granul.c/mist. solo-areia na pista</v>
          </cell>
          <cell r="E1087" t="str">
            <v>m3</v>
          </cell>
          <cell r="F1087">
            <v>10.43</v>
          </cell>
        </row>
        <row r="1088">
          <cell r="A1088" t="str">
            <v>5 S 02 210 02</v>
          </cell>
          <cell r="B1088" t="str">
            <v>Base estabiliz.granul.c/ mist. solo areia na pista</v>
          </cell>
          <cell r="E1088" t="str">
            <v>m3</v>
          </cell>
          <cell r="F1088">
            <v>10.43</v>
          </cell>
        </row>
        <row r="1089">
          <cell r="A1089" t="str">
            <v>5 S 02 220 00</v>
          </cell>
          <cell r="B1089" t="str">
            <v>Base estabilizada granul. c/ mistura solo-brita</v>
          </cell>
          <cell r="E1089" t="str">
            <v>m3</v>
          </cell>
          <cell r="F1089">
            <v>27.52</v>
          </cell>
        </row>
        <row r="1090">
          <cell r="A1090" t="str">
            <v>5 S 02 230 00</v>
          </cell>
          <cell r="B1090" t="str">
            <v>Base de brita graduada</v>
          </cell>
          <cell r="E1090" t="str">
            <v>m3</v>
          </cell>
          <cell r="F1090">
            <v>43.43</v>
          </cell>
        </row>
        <row r="1091">
          <cell r="A1091" t="str">
            <v>5 S 02 230 01</v>
          </cell>
          <cell r="B1091" t="str">
            <v>Base brita grad.c/distr.agreg. contr. autom.greide</v>
          </cell>
          <cell r="E1091" t="str">
            <v>m3</v>
          </cell>
          <cell r="F1091">
            <v>44.54</v>
          </cell>
        </row>
        <row r="1092">
          <cell r="A1092" t="str">
            <v>5 S 02 231 00</v>
          </cell>
          <cell r="B1092" t="str">
            <v>Base de macadame hidraúlico</v>
          </cell>
          <cell r="E1092" t="str">
            <v>m3</v>
          </cell>
          <cell r="F1092">
            <v>38.22</v>
          </cell>
        </row>
        <row r="1093">
          <cell r="A1093" t="str">
            <v>5 S 02 240 11</v>
          </cell>
          <cell r="B1093" t="str">
            <v>Recomposição camada de base c/ adição de cimento</v>
          </cell>
          <cell r="E1093" t="str">
            <v>m3</v>
          </cell>
          <cell r="F1093">
            <v>52.12</v>
          </cell>
        </row>
        <row r="1094">
          <cell r="A1094" t="str">
            <v>5 S 02 241 01</v>
          </cell>
          <cell r="B1094" t="str">
            <v>Base de solo cimento com mistura em usina</v>
          </cell>
          <cell r="E1094" t="str">
            <v>m3</v>
          </cell>
          <cell r="F1094">
            <v>109.61</v>
          </cell>
        </row>
        <row r="1095">
          <cell r="A1095" t="str">
            <v>5 S 02 243 01</v>
          </cell>
          <cell r="B1095" t="str">
            <v>Sub-base solo melhorado c/cimento c/mist. em usina</v>
          </cell>
          <cell r="E1095" t="str">
            <v>m3</v>
          </cell>
          <cell r="F1095">
            <v>64.09</v>
          </cell>
        </row>
        <row r="1096">
          <cell r="A1096" t="str">
            <v>5 S 02 249 11</v>
          </cell>
          <cell r="B1096" t="str">
            <v>Recomp. base c/ demol. do rev. e incorp. à base</v>
          </cell>
          <cell r="E1096" t="str">
            <v>m3</v>
          </cell>
          <cell r="F1096">
            <v>12.8</v>
          </cell>
        </row>
        <row r="1097">
          <cell r="A1097" t="str">
            <v>5 S 02 300 00</v>
          </cell>
          <cell r="B1097" t="str">
            <v>Imprimação</v>
          </cell>
          <cell r="E1097" t="str">
            <v>m2</v>
          </cell>
          <cell r="F1097">
            <v>0.17</v>
          </cell>
        </row>
        <row r="1098">
          <cell r="A1098" t="str">
            <v>5 S 02 400 00</v>
          </cell>
          <cell r="B1098" t="str">
            <v>Pintura de ligação</v>
          </cell>
          <cell r="E1098" t="str">
            <v>m2</v>
          </cell>
          <cell r="F1098">
            <v>0.1</v>
          </cell>
        </row>
        <row r="1099">
          <cell r="A1099" t="str">
            <v>5 S 02 500 00</v>
          </cell>
          <cell r="B1099" t="str">
            <v>Tratamento superficial simples c/ CAP</v>
          </cell>
          <cell r="E1099" t="str">
            <v>m2</v>
          </cell>
          <cell r="F1099">
            <v>0.5</v>
          </cell>
        </row>
        <row r="1100">
          <cell r="A1100" t="str">
            <v>5 S 02 500 01</v>
          </cell>
          <cell r="B1100" t="str">
            <v>Tratamento superficial simples c/ emulsão</v>
          </cell>
          <cell r="E1100" t="str">
            <v>m2</v>
          </cell>
          <cell r="F1100">
            <v>0.47</v>
          </cell>
        </row>
        <row r="1101">
          <cell r="A1101" t="str">
            <v>5 S 02 500 02</v>
          </cell>
          <cell r="B1101" t="str">
            <v>Tratamento superficial simples c/ banho diluído</v>
          </cell>
          <cell r="E1101" t="str">
            <v>m2</v>
          </cell>
          <cell r="F1101">
            <v>0.54</v>
          </cell>
        </row>
        <row r="1102">
          <cell r="A1102" t="str">
            <v>5 S 02 501 00</v>
          </cell>
          <cell r="B1102" t="str">
            <v>Tratamento superficial duplo c/ CAP</v>
          </cell>
          <cell r="E1102" t="str">
            <v>m2</v>
          </cell>
          <cell r="F1102">
            <v>1.49</v>
          </cell>
        </row>
        <row r="1103">
          <cell r="A1103" t="str">
            <v>5 S 02 501 01</v>
          </cell>
          <cell r="B1103" t="str">
            <v>Tratamento superficial duplo c/ emulsão</v>
          </cell>
          <cell r="E1103" t="str">
            <v>m2</v>
          </cell>
          <cell r="F1103">
            <v>1.49</v>
          </cell>
        </row>
        <row r="1104">
          <cell r="A1104" t="str">
            <v>5 S 02 501 02</v>
          </cell>
          <cell r="B1104" t="str">
            <v>Tratamento superficial duplo c/ banho diluído</v>
          </cell>
          <cell r="E1104" t="str">
            <v>m2</v>
          </cell>
          <cell r="F1104">
            <v>1.63</v>
          </cell>
        </row>
        <row r="1105">
          <cell r="A1105" t="str">
            <v>5 S 02 502 00</v>
          </cell>
          <cell r="B1105" t="str">
            <v>Tratamento superficial triplo c/ CAP</v>
          </cell>
          <cell r="E1105" t="str">
            <v>m2</v>
          </cell>
          <cell r="F1105">
            <v>2.14</v>
          </cell>
        </row>
        <row r="1106">
          <cell r="A1106" t="str">
            <v>5 S 02 502 01</v>
          </cell>
          <cell r="B1106" t="str">
            <v>Tratamento superficial triplo c/ emulsão</v>
          </cell>
          <cell r="E1106" t="str">
            <v>m2</v>
          </cell>
          <cell r="F1106">
            <v>2.16</v>
          </cell>
        </row>
        <row r="1107">
          <cell r="A1107" t="str">
            <v>5 S 02 502 02</v>
          </cell>
          <cell r="B1107" t="str">
            <v>Tratamento superficial triplo c/ banho diluído</v>
          </cell>
          <cell r="E1107" t="str">
            <v>m2</v>
          </cell>
          <cell r="F1107">
            <v>2.34</v>
          </cell>
        </row>
        <row r="1108">
          <cell r="A1108" t="str">
            <v>5 S 02 511 01</v>
          </cell>
          <cell r="B1108" t="str">
            <v>Micro-revestimento a frio - Microflex 0,8cm</v>
          </cell>
          <cell r="E1108" t="str">
            <v>m2</v>
          </cell>
          <cell r="F1108">
            <v>1.22</v>
          </cell>
        </row>
        <row r="1109">
          <cell r="A1109" t="str">
            <v>5 S 02 511 02</v>
          </cell>
          <cell r="B1109" t="str">
            <v>Micro-revestimento a frio - Microflex 1,5 cm</v>
          </cell>
          <cell r="E1109" t="str">
            <v>m2</v>
          </cell>
          <cell r="F1109">
            <v>2.39</v>
          </cell>
        </row>
        <row r="1110">
          <cell r="A1110" t="str">
            <v>5 S 02 511 03</v>
          </cell>
          <cell r="B1110" t="str">
            <v>Micro-revestimento a frio - Microflex 2,0 cm</v>
          </cell>
          <cell r="E1110" t="str">
            <v>m2</v>
          </cell>
          <cell r="F1110">
            <v>3.17</v>
          </cell>
        </row>
        <row r="1111">
          <cell r="A1111" t="str">
            <v>5 S 02 511 04</v>
          </cell>
          <cell r="B1111" t="str">
            <v>Micro-revestimento a frio - Microflex - 2,5 cm</v>
          </cell>
          <cell r="E1111" t="str">
            <v>m2</v>
          </cell>
          <cell r="F1111">
            <v>3.73</v>
          </cell>
        </row>
        <row r="1112">
          <cell r="A1112" t="str">
            <v>5 S 02 512 01</v>
          </cell>
          <cell r="B1112" t="str">
            <v>Lama asfáltica fina (granulometrias I e II)</v>
          </cell>
          <cell r="E1112" t="str">
            <v>m2</v>
          </cell>
          <cell r="F1112">
            <v>0.52</v>
          </cell>
        </row>
        <row r="1113">
          <cell r="A1113" t="str">
            <v>5 S 02 512 02</v>
          </cell>
          <cell r="B1113" t="str">
            <v>Lama asfáltica grossa (granulometrias III e IV)</v>
          </cell>
          <cell r="E1113" t="str">
            <v>m2</v>
          </cell>
          <cell r="F1113">
            <v>0.93</v>
          </cell>
        </row>
        <row r="1114">
          <cell r="A1114" t="str">
            <v>5 S 02 530 00</v>
          </cell>
          <cell r="B1114" t="str">
            <v>Pré-misturado a frio</v>
          </cell>
          <cell r="E1114" t="str">
            <v>m3</v>
          </cell>
          <cell r="F1114">
            <v>61.21</v>
          </cell>
        </row>
        <row r="1115">
          <cell r="A1115" t="str">
            <v>5 S 02 531 00</v>
          </cell>
          <cell r="B1115" t="str">
            <v>Macadame betuminoso por penetração</v>
          </cell>
          <cell r="E1115" t="str">
            <v>m3</v>
          </cell>
          <cell r="F1115">
            <v>51.61</v>
          </cell>
        </row>
        <row r="1116">
          <cell r="A1116" t="str">
            <v>5 S 02 532 00</v>
          </cell>
          <cell r="B1116" t="str">
            <v>Areia-asfalto a quente</v>
          </cell>
          <cell r="E1116" t="str">
            <v>t</v>
          </cell>
          <cell r="F1116">
            <v>39.270000000000003</v>
          </cell>
        </row>
        <row r="1117">
          <cell r="A1117" t="str">
            <v>5 S 02 540 01</v>
          </cell>
          <cell r="B1117" t="str">
            <v>Conc. betumin.usinado a quente - capa de rolamento</v>
          </cell>
          <cell r="E1117" t="str">
            <v>t</v>
          </cell>
          <cell r="F1117">
            <v>34.75</v>
          </cell>
        </row>
        <row r="1118">
          <cell r="A1118" t="str">
            <v>5 S 02 540 02</v>
          </cell>
          <cell r="B1118" t="str">
            <v>Concreto betuminoso usinado a quente - binder</v>
          </cell>
          <cell r="E1118" t="str">
            <v>t</v>
          </cell>
          <cell r="F1118">
            <v>34.22</v>
          </cell>
        </row>
        <row r="1119">
          <cell r="A1119" t="str">
            <v>5 S 02 540 11</v>
          </cell>
          <cell r="B1119" t="str">
            <v>CBUQ reciclado a quente no local</v>
          </cell>
          <cell r="E1119" t="str">
            <v>t</v>
          </cell>
          <cell r="F1119" t="str">
            <v>excluído</v>
          </cell>
        </row>
        <row r="1120">
          <cell r="A1120" t="str">
            <v>5 S 02 540 12</v>
          </cell>
          <cell r="B1120" t="str">
            <v>CBUQ reciclado em usina fixa</v>
          </cell>
          <cell r="E1120" t="str">
            <v>t</v>
          </cell>
          <cell r="F1120">
            <v>29.87</v>
          </cell>
        </row>
        <row r="1121">
          <cell r="A1121" t="str">
            <v>5 S 02 600 00</v>
          </cell>
          <cell r="B1121" t="str">
            <v>Manta sintét. p/ recap.asfál.- fornec. e aplicação</v>
          </cell>
          <cell r="E1121" t="str">
            <v>m2</v>
          </cell>
          <cell r="F1121">
            <v>4.68</v>
          </cell>
        </row>
        <row r="1122">
          <cell r="A1122" t="str">
            <v>5 S 02 607 00</v>
          </cell>
          <cell r="B1122" t="str">
            <v>Concreto cimento portland c/ equip. pequeno porte</v>
          </cell>
          <cell r="E1122" t="str">
            <v>m3</v>
          </cell>
          <cell r="F1122">
            <v>312.11</v>
          </cell>
        </row>
        <row r="1123">
          <cell r="A1123" t="str">
            <v>5 S 02 702 00</v>
          </cell>
          <cell r="B1123" t="str">
            <v>Limpeza e enchimento de junta de pavimento de conc</v>
          </cell>
          <cell r="E1123" t="str">
            <v>m</v>
          </cell>
          <cell r="F1123">
            <v>2.64</v>
          </cell>
        </row>
        <row r="1124">
          <cell r="A1124" t="str">
            <v>5 S 02 905 00</v>
          </cell>
          <cell r="B1124" t="str">
            <v>Remoção mecanizada de revestimento betuminoso</v>
          </cell>
          <cell r="E1124" t="str">
            <v>m3</v>
          </cell>
          <cell r="F1124">
            <v>6.16</v>
          </cell>
        </row>
        <row r="1125">
          <cell r="A1125" t="str">
            <v>5 S 02 905 01</v>
          </cell>
          <cell r="B1125" t="str">
            <v>Remoção manual de revestimento betuminoso</v>
          </cell>
          <cell r="E1125" t="str">
            <v>m3</v>
          </cell>
          <cell r="F1125">
            <v>104.36</v>
          </cell>
        </row>
        <row r="1126">
          <cell r="A1126" t="str">
            <v>5 S 02 906 00</v>
          </cell>
          <cell r="B1126" t="str">
            <v>Remoção mecanizada da camada granular pavimento</v>
          </cell>
          <cell r="E1126" t="str">
            <v>m3</v>
          </cell>
          <cell r="F1126">
            <v>3.95</v>
          </cell>
        </row>
        <row r="1127">
          <cell r="A1127" t="str">
            <v>5 S 02 906 01</v>
          </cell>
          <cell r="B1127" t="str">
            <v>Remoção manual da camada granular do pavimento</v>
          </cell>
          <cell r="E1127" t="str">
            <v>m3</v>
          </cell>
          <cell r="F1127">
            <v>56.65</v>
          </cell>
        </row>
        <row r="1128">
          <cell r="A1128" t="str">
            <v>5 S 02 907 00</v>
          </cell>
          <cell r="B1128" t="str">
            <v>Remoção mecanizada material de baixa capac.suporte</v>
          </cell>
          <cell r="E1128" t="str">
            <v>m3</v>
          </cell>
          <cell r="F1128">
            <v>3.89</v>
          </cell>
        </row>
        <row r="1129">
          <cell r="A1129" t="str">
            <v>5 S 02 907 01</v>
          </cell>
          <cell r="B1129" t="str">
            <v>Remoção manual de material de baixa capac.suporte</v>
          </cell>
          <cell r="E1129" t="str">
            <v>m3</v>
          </cell>
          <cell r="F1129">
            <v>48</v>
          </cell>
        </row>
        <row r="1130">
          <cell r="A1130" t="str">
            <v>5 S 02 908 00</v>
          </cell>
          <cell r="B1130" t="str">
            <v>Arrancamento e remoção de paralelepípedos</v>
          </cell>
          <cell r="E1130" t="str">
            <v>m2</v>
          </cell>
          <cell r="F1130">
            <v>13.14</v>
          </cell>
        </row>
        <row r="1131">
          <cell r="A1131" t="str">
            <v>5 S 02 909 00</v>
          </cell>
          <cell r="B1131" t="str">
            <v>Arrancamento e remoção de meios-fios</v>
          </cell>
          <cell r="E1131" t="str">
            <v>m3</v>
          </cell>
          <cell r="F1131">
            <v>71.58</v>
          </cell>
        </row>
        <row r="1132">
          <cell r="A1132" t="str">
            <v>5 S 02 990 11</v>
          </cell>
          <cell r="B1132" t="str">
            <v>Fresagem contínua do revest. betuminoso</v>
          </cell>
          <cell r="E1132" t="str">
            <v>m3</v>
          </cell>
          <cell r="F1132">
            <v>93.45</v>
          </cell>
        </row>
        <row r="1133">
          <cell r="A1133" t="str">
            <v>5 S 02 990 12</v>
          </cell>
          <cell r="B1133" t="str">
            <v>Fresagem descontínua revest. betuminoso</v>
          </cell>
          <cell r="E1133" t="str">
            <v>m3</v>
          </cell>
          <cell r="F1133">
            <v>129.79</v>
          </cell>
        </row>
        <row r="1134">
          <cell r="A1134" t="str">
            <v>5 S 04 300 16</v>
          </cell>
          <cell r="B1134" t="str">
            <v>Bueiro met. chapas múltiplas D=1,60m galv.</v>
          </cell>
          <cell r="E1134" t="str">
            <v>m</v>
          </cell>
          <cell r="F1134">
            <v>1028.1099999999999</v>
          </cell>
        </row>
        <row r="1135">
          <cell r="A1135" t="str">
            <v>5 S 04 300 20</v>
          </cell>
          <cell r="B1135" t="str">
            <v>Bueiro met. chapas múltiplas D=2,00m galv.</v>
          </cell>
          <cell r="E1135" t="str">
            <v>m</v>
          </cell>
          <cell r="F1135">
            <v>1279.3399999999999</v>
          </cell>
        </row>
        <row r="1136">
          <cell r="A1136" t="str">
            <v>5 S 04 301 16</v>
          </cell>
          <cell r="B1136" t="str">
            <v>Bueiro met. chapas múltiplas D=1,60m rev. epoxy</v>
          </cell>
          <cell r="E1136" t="str">
            <v>m</v>
          </cell>
          <cell r="F1136">
            <v>1076.94</v>
          </cell>
        </row>
        <row r="1137">
          <cell r="A1137" t="str">
            <v>5 S 04 301 20</v>
          </cell>
          <cell r="B1137" t="str">
            <v>Bueiro met. chapas múltiplas D=2,00m rev. epoxy</v>
          </cell>
          <cell r="E1137" t="str">
            <v>m</v>
          </cell>
          <cell r="F1137">
            <v>1339.98</v>
          </cell>
        </row>
        <row r="1138">
          <cell r="A1138" t="str">
            <v>5 S 04 310 16</v>
          </cell>
          <cell r="B1138" t="str">
            <v>Bueiro met. s/ interrup. de tráf. D=1,60m galv.</v>
          </cell>
          <cell r="E1138" t="str">
            <v>m</v>
          </cell>
          <cell r="F1138">
            <v>1958.05</v>
          </cell>
        </row>
        <row r="1139">
          <cell r="A1139" t="str">
            <v>5 S 04 310 20</v>
          </cell>
          <cell r="B1139" t="str">
            <v>Bueiro met. s/ interrup. de tráf. D=2,00m galv.</v>
          </cell>
          <cell r="E1139" t="str">
            <v>m</v>
          </cell>
          <cell r="F1139">
            <v>2435.4499999999998</v>
          </cell>
        </row>
        <row r="1140">
          <cell r="A1140" t="str">
            <v>5 S 04 311 16</v>
          </cell>
          <cell r="B1140" t="str">
            <v>Bueiro met.s/interrupção traf. D=1,60 m rev.epoxy</v>
          </cell>
          <cell r="E1140" t="str">
            <v>m</v>
          </cell>
          <cell r="F1140">
            <v>2031.03</v>
          </cell>
        </row>
        <row r="1141">
          <cell r="A1141" t="str">
            <v>5 S 04 311 20</v>
          </cell>
          <cell r="B1141" t="str">
            <v>Bueiro met.s/interrupção tráf. D=2,00 m rev. epoxy</v>
          </cell>
          <cell r="E1141" t="str">
            <v>m</v>
          </cell>
          <cell r="F1141">
            <v>2442.35</v>
          </cell>
        </row>
        <row r="1142">
          <cell r="A1142" t="str">
            <v>5 S 04 999 01</v>
          </cell>
          <cell r="B1142" t="str">
            <v>Remoção de bueiros existentes</v>
          </cell>
          <cell r="E1142" t="str">
            <v>m</v>
          </cell>
          <cell r="F1142">
            <v>36.86</v>
          </cell>
        </row>
        <row r="1143">
          <cell r="A1143" t="str">
            <v>5 S 04 999 04</v>
          </cell>
          <cell r="B1143" t="str">
            <v>Restauração de disp. danif. com concr. fck=12 MPa</v>
          </cell>
          <cell r="E1143" t="str">
            <v>m3</v>
          </cell>
          <cell r="F1143">
            <v>246.17</v>
          </cell>
        </row>
        <row r="1144">
          <cell r="A1144" t="str">
            <v>5 S 04 999 07</v>
          </cell>
          <cell r="B1144" t="str">
            <v>Demolição de dispositivos de concreto simples</v>
          </cell>
          <cell r="E1144" t="str">
            <v>m3</v>
          </cell>
          <cell r="F1144">
            <v>67.47</v>
          </cell>
        </row>
        <row r="1145">
          <cell r="A1145" t="str">
            <v>5 S 04 999 08</v>
          </cell>
          <cell r="B1145" t="str">
            <v>Demolição de dispositivos de concreto armado</v>
          </cell>
          <cell r="E1145" t="str">
            <v>m3</v>
          </cell>
          <cell r="F1145">
            <v>306.33</v>
          </cell>
        </row>
        <row r="1146">
          <cell r="A1146" t="str">
            <v>5 S 05 100 00</v>
          </cell>
          <cell r="B1146" t="str">
            <v>Enleivamento</v>
          </cell>
          <cell r="E1146" t="str">
            <v>m2</v>
          </cell>
          <cell r="F1146">
            <v>3.92</v>
          </cell>
        </row>
        <row r="1147">
          <cell r="A1147" t="str">
            <v>5 S 05 102 00</v>
          </cell>
          <cell r="B1147" t="str">
            <v>Hidrossemeadura</v>
          </cell>
          <cell r="E1147" t="str">
            <v>m2</v>
          </cell>
          <cell r="F1147">
            <v>0.86</v>
          </cell>
        </row>
        <row r="1148">
          <cell r="A1148" t="str">
            <v>5 S 05 300 01</v>
          </cell>
          <cell r="B1148" t="str">
            <v>Alvenaria de pedra arrumada</v>
          </cell>
          <cell r="E1148" t="str">
            <v>m3</v>
          </cell>
          <cell r="F1148">
            <v>56.22</v>
          </cell>
        </row>
        <row r="1149">
          <cell r="A1149" t="str">
            <v>5 S 05 300 02</v>
          </cell>
          <cell r="B1149" t="str">
            <v>Enrocamento de pedra jogada</v>
          </cell>
          <cell r="E1149" t="str">
            <v>m3</v>
          </cell>
          <cell r="F1149">
            <v>32.03</v>
          </cell>
        </row>
        <row r="1150">
          <cell r="A1150" t="str">
            <v>5 S 05 301 00</v>
          </cell>
          <cell r="B1150" t="str">
            <v>Alvenaria de pedra argamassada</v>
          </cell>
          <cell r="E1150" t="str">
            <v>m3</v>
          </cell>
          <cell r="F1150">
            <v>139.43</v>
          </cell>
        </row>
        <row r="1151">
          <cell r="A1151" t="str">
            <v>5 S 05 302 01</v>
          </cell>
          <cell r="B1151" t="str">
            <v>Muro de gabião tipo caixa</v>
          </cell>
          <cell r="E1151" t="str">
            <v>m3</v>
          </cell>
          <cell r="F1151">
            <v>138.34</v>
          </cell>
        </row>
        <row r="1152">
          <cell r="A1152" t="str">
            <v>5 S 05 303 01</v>
          </cell>
          <cell r="B1152" t="str">
            <v>Terra armada - ECE - greide 0,0&lt;h&lt;6,00m</v>
          </cell>
          <cell r="E1152" t="str">
            <v>m2</v>
          </cell>
          <cell r="F1152">
            <v>196.56</v>
          </cell>
        </row>
        <row r="1153">
          <cell r="A1153" t="str">
            <v>5 S 05 303 02</v>
          </cell>
          <cell r="B1153" t="str">
            <v>Terra armada - ECE - greide 6,0&lt;h&lt;9,00</v>
          </cell>
          <cell r="E1153" t="str">
            <v>m2</v>
          </cell>
          <cell r="F1153">
            <v>220.52</v>
          </cell>
        </row>
        <row r="1154">
          <cell r="A1154" t="str">
            <v>5 S 05 303 03</v>
          </cell>
          <cell r="B1154" t="str">
            <v>Terra armada - ECE - greide 9,0&lt;h&lt;12,00m</v>
          </cell>
          <cell r="E1154" t="str">
            <v>m2</v>
          </cell>
          <cell r="F1154">
            <v>244.38</v>
          </cell>
        </row>
        <row r="1155">
          <cell r="A1155" t="str">
            <v>5 S 05 303 04</v>
          </cell>
          <cell r="B1155" t="str">
            <v>Terra armada - ECE - pé de talude 0,0&lt;h&lt;6,00m</v>
          </cell>
          <cell r="E1155" t="str">
            <v>m2</v>
          </cell>
          <cell r="F1155">
            <v>231.72</v>
          </cell>
        </row>
        <row r="1156">
          <cell r="A1156" t="str">
            <v>5 S 05 303 05</v>
          </cell>
          <cell r="B1156" t="str">
            <v>Terra armada - ECE - pé de talude 6,0&lt;h&lt;9,00m</v>
          </cell>
          <cell r="E1156" t="str">
            <v>m2</v>
          </cell>
          <cell r="F1156">
            <v>260.49</v>
          </cell>
        </row>
        <row r="1157">
          <cell r="A1157" t="str">
            <v>5 S 05 303 06</v>
          </cell>
          <cell r="B1157" t="str">
            <v>Terra armada - ECE - pé de talude 9,0&lt;h&lt;12,00m</v>
          </cell>
          <cell r="E1157" t="str">
            <v>m2</v>
          </cell>
          <cell r="F1157">
            <v>287.66000000000003</v>
          </cell>
        </row>
        <row r="1158">
          <cell r="A1158" t="str">
            <v>5 S 05 303 07</v>
          </cell>
          <cell r="B1158" t="str">
            <v>Terra armada - ECE - encontro portante 0,0&lt;h&lt;6,0m</v>
          </cell>
          <cell r="E1158" t="str">
            <v>m2</v>
          </cell>
          <cell r="F1158">
            <v>421.92</v>
          </cell>
        </row>
        <row r="1159">
          <cell r="A1159" t="str">
            <v>5 S 05 303 08</v>
          </cell>
          <cell r="B1159" t="str">
            <v>Terra armada - ECE - encontro portante 6,0&lt;h&lt;9,00m</v>
          </cell>
          <cell r="E1159" t="str">
            <v>m2</v>
          </cell>
          <cell r="F1159">
            <v>562.24</v>
          </cell>
        </row>
        <row r="1160">
          <cell r="A1160" t="str">
            <v>5 S 05 303 09</v>
          </cell>
          <cell r="B1160" t="str">
            <v>Escamas de concreto armado para terra armada</v>
          </cell>
          <cell r="E1160" t="str">
            <v>m3</v>
          </cell>
          <cell r="F1160">
            <v>535.33000000000004</v>
          </cell>
        </row>
        <row r="1161">
          <cell r="A1161" t="str">
            <v>5 S 05 303 10</v>
          </cell>
          <cell r="B1161" t="str">
            <v>Conc. de soleira e arrem. de maciço de terra arm.</v>
          </cell>
          <cell r="E1161" t="str">
            <v>m3</v>
          </cell>
          <cell r="F1161">
            <v>254.14</v>
          </cell>
        </row>
        <row r="1162">
          <cell r="A1162" t="str">
            <v>5 S 05 303 11</v>
          </cell>
          <cell r="B1162" t="str">
            <v>Montagem de maciço terra armada</v>
          </cell>
          <cell r="E1162" t="str">
            <v>m2</v>
          </cell>
          <cell r="F1162">
            <v>61.95</v>
          </cell>
        </row>
        <row r="1163">
          <cell r="A1163" t="str">
            <v>5 S 05 340 01</v>
          </cell>
          <cell r="B1163" t="str">
            <v>Execução cortina atirantada conc.armado fck=15 MPa</v>
          </cell>
          <cell r="E1163" t="str">
            <v>m3</v>
          </cell>
          <cell r="F1163">
            <v>882.36</v>
          </cell>
        </row>
        <row r="1164">
          <cell r="A1164" t="str">
            <v>5 S 05 900 01</v>
          </cell>
          <cell r="B1164" t="str">
            <v>Execução tirante protendido cortina atirantada</v>
          </cell>
          <cell r="E1164" t="str">
            <v>m</v>
          </cell>
          <cell r="F1164">
            <v>92.75</v>
          </cell>
        </row>
        <row r="1165">
          <cell r="A1165" t="str">
            <v>5 S 06 400 01</v>
          </cell>
          <cell r="B1165" t="str">
            <v>Cêrcas arame farp. c/ mourão conc. seção quadr.</v>
          </cell>
          <cell r="E1165" t="str">
            <v>m</v>
          </cell>
          <cell r="F1165">
            <v>15.13</v>
          </cell>
        </row>
        <row r="1166">
          <cell r="A1166" t="str">
            <v>5 S 06 400 02</v>
          </cell>
          <cell r="B1166" t="str">
            <v>Cerca arame farp. c/ mourão de conc. seção triang</v>
          </cell>
          <cell r="E1166" t="str">
            <v>m</v>
          </cell>
          <cell r="F1166">
            <v>11.7</v>
          </cell>
        </row>
        <row r="1167">
          <cell r="A1167" t="str">
            <v>5 S 06 410 00</v>
          </cell>
          <cell r="B1167" t="str">
            <v>Cêrcas arame farpado com suporte madeira</v>
          </cell>
          <cell r="E1167" t="str">
            <v>m</v>
          </cell>
          <cell r="F1167">
            <v>18.739999999999998</v>
          </cell>
        </row>
        <row r="1168">
          <cell r="A1168" t="str">
            <v>5 S 09 001 07</v>
          </cell>
          <cell r="B1168" t="str">
            <v>Transporte local em rodov. não pavim.</v>
          </cell>
          <cell r="E1168" t="str">
            <v>tkm</v>
          </cell>
          <cell r="F1168">
            <v>0.55000000000000004</v>
          </cell>
        </row>
        <row r="1169">
          <cell r="A1169" t="str">
            <v>5 S 09 001 90</v>
          </cell>
          <cell r="B1169" t="str">
            <v>Transporte comercial c/ carroc. rodov. não pav.</v>
          </cell>
          <cell r="E1169" t="str">
            <v>tkm</v>
          </cell>
          <cell r="F1169">
            <v>0.36</v>
          </cell>
        </row>
        <row r="1170">
          <cell r="A1170" t="str">
            <v>5 S 09 002 07</v>
          </cell>
          <cell r="B1170" t="str">
            <v>Transporte local em rodov. pavim.</v>
          </cell>
          <cell r="E1170" t="str">
            <v>tkm</v>
          </cell>
          <cell r="F1170">
            <v>0.41</v>
          </cell>
        </row>
        <row r="1171">
          <cell r="A1171" t="str">
            <v>5 S 09 002 90</v>
          </cell>
          <cell r="B1171" t="str">
            <v>Transporte comercial c/ carroceria rodov. pav.</v>
          </cell>
          <cell r="E1171" t="str">
            <v>tkm</v>
          </cell>
          <cell r="F1171">
            <v>0.24</v>
          </cell>
        </row>
        <row r="1173">
          <cell r="B1173" t="str">
            <v>MATERIAIS</v>
          </cell>
          <cell r="C1173" t="str">
            <v>Und Com</v>
          </cell>
          <cell r="D1173" t="str">
            <v>Fator de Conversão</v>
          </cell>
          <cell r="E1173" t="str">
            <v>Und</v>
          </cell>
        </row>
        <row r="1174">
          <cell r="A1174" t="str">
            <v>AM01</v>
          </cell>
          <cell r="B1174" t="str">
            <v>Aço D=4,2 mm CA 25</v>
          </cell>
          <cell r="C1174" t="str">
            <v>kg</v>
          </cell>
          <cell r="D1174">
            <v>1</v>
          </cell>
          <cell r="E1174" t="str">
            <v>kg</v>
          </cell>
        </row>
        <row r="1175">
          <cell r="A1175" t="str">
            <v>AM02</v>
          </cell>
          <cell r="B1175" t="str">
            <v>Aço D=6,3 mm CA 25</v>
          </cell>
          <cell r="C1175" t="str">
            <v>kg</v>
          </cell>
          <cell r="D1175">
            <v>1</v>
          </cell>
          <cell r="E1175" t="str">
            <v>kg</v>
          </cell>
        </row>
        <row r="1176">
          <cell r="A1176" t="str">
            <v>AM03</v>
          </cell>
          <cell r="B1176" t="str">
            <v>Aço D=10 mm CA 25</v>
          </cell>
          <cell r="C1176" t="str">
            <v>kg</v>
          </cell>
          <cell r="D1176">
            <v>1</v>
          </cell>
          <cell r="E1176" t="str">
            <v>kg</v>
          </cell>
        </row>
        <row r="1177">
          <cell r="A1177" t="str">
            <v>AM04</v>
          </cell>
          <cell r="B1177" t="str">
            <v>Aço D=6,3 mm CA 50</v>
          </cell>
          <cell r="C1177" t="str">
            <v>kg</v>
          </cell>
          <cell r="D1177">
            <v>1</v>
          </cell>
          <cell r="E1177" t="str">
            <v>kg</v>
          </cell>
        </row>
        <row r="1178">
          <cell r="A1178" t="str">
            <v>AM05</v>
          </cell>
          <cell r="B1178" t="str">
            <v>Aço D=10 mm CA 50</v>
          </cell>
          <cell r="C1178" t="str">
            <v>kg</v>
          </cell>
          <cell r="D1178">
            <v>1</v>
          </cell>
          <cell r="E1178" t="str">
            <v>kg</v>
          </cell>
        </row>
        <row r="1179">
          <cell r="A1179" t="str">
            <v>AM06</v>
          </cell>
          <cell r="B1179" t="str">
            <v>Aço D=4,2 mm CA 60</v>
          </cell>
          <cell r="C1179" t="str">
            <v>kg</v>
          </cell>
          <cell r="D1179">
            <v>1</v>
          </cell>
          <cell r="E1179" t="str">
            <v>kg</v>
          </cell>
        </row>
        <row r="1180">
          <cell r="A1180" t="str">
            <v>AM07</v>
          </cell>
          <cell r="B1180" t="str">
            <v>Aço D=5,0 mm CA 60</v>
          </cell>
          <cell r="C1180" t="str">
            <v>kg</v>
          </cell>
          <cell r="D1180">
            <v>1</v>
          </cell>
          <cell r="E1180" t="str">
            <v>kg</v>
          </cell>
        </row>
        <row r="1181">
          <cell r="A1181" t="str">
            <v>AM08</v>
          </cell>
          <cell r="B1181" t="str">
            <v>Aço D=6,0 mm CA 60</v>
          </cell>
          <cell r="C1181" t="str">
            <v>kg</v>
          </cell>
          <cell r="D1181">
            <v>1</v>
          </cell>
          <cell r="E1181" t="str">
            <v>kg</v>
          </cell>
        </row>
        <row r="1182">
          <cell r="A1182" t="str">
            <v>AM09</v>
          </cell>
          <cell r="B1182" t="str">
            <v>Mandíbula móvel p/ britador 6240C</v>
          </cell>
          <cell r="C1182" t="str">
            <v>un</v>
          </cell>
          <cell r="D1182">
            <v>216</v>
          </cell>
          <cell r="E1182" t="str">
            <v>u/h</v>
          </cell>
        </row>
        <row r="1183">
          <cell r="A1183" t="str">
            <v>AM10</v>
          </cell>
          <cell r="B1183" t="str">
            <v>Mandíbula fixa p/ britador 6240C</v>
          </cell>
          <cell r="C1183" t="str">
            <v>un</v>
          </cell>
          <cell r="D1183">
            <v>133</v>
          </cell>
          <cell r="E1183" t="str">
            <v>u/h</v>
          </cell>
        </row>
        <row r="1184">
          <cell r="A1184" t="str">
            <v>AM11</v>
          </cell>
          <cell r="B1184" t="str">
            <v>Revestimento móvel p/ britador 60TS</v>
          </cell>
          <cell r="C1184" t="str">
            <v>un</v>
          </cell>
          <cell r="D1184">
            <v>381</v>
          </cell>
          <cell r="E1184" t="str">
            <v>u/h</v>
          </cell>
        </row>
        <row r="1185">
          <cell r="A1185" t="str">
            <v>AM12</v>
          </cell>
          <cell r="B1185" t="str">
            <v>Revestimento fixo p/ britador 60TS</v>
          </cell>
          <cell r="C1185" t="str">
            <v>un</v>
          </cell>
          <cell r="D1185">
            <v>395</v>
          </cell>
          <cell r="E1185" t="str">
            <v>u/h</v>
          </cell>
        </row>
        <row r="1186">
          <cell r="A1186" t="str">
            <v>AM19</v>
          </cell>
          <cell r="B1186" t="str">
            <v>Mandíbula fixa p/ britador 4230</v>
          </cell>
          <cell r="C1186" t="str">
            <v>un</v>
          </cell>
          <cell r="D1186">
            <v>150</v>
          </cell>
          <cell r="E1186" t="str">
            <v>u/h</v>
          </cell>
        </row>
        <row r="1187">
          <cell r="A1187" t="str">
            <v>AM20</v>
          </cell>
          <cell r="B1187" t="str">
            <v>Mandíbula móvel p/ britador 4230</v>
          </cell>
          <cell r="C1187" t="str">
            <v>un</v>
          </cell>
          <cell r="D1187">
            <v>100</v>
          </cell>
          <cell r="E1187" t="str">
            <v>u/h</v>
          </cell>
        </row>
        <row r="1188">
          <cell r="A1188" t="str">
            <v>AM25</v>
          </cell>
          <cell r="B1188" t="str">
            <v>Mandíbula móvel para britador 80x50</v>
          </cell>
          <cell r="C1188" t="str">
            <v>un</v>
          </cell>
          <cell r="D1188">
            <v>250</v>
          </cell>
          <cell r="E1188" t="str">
            <v>u/h</v>
          </cell>
        </row>
        <row r="1189">
          <cell r="A1189" t="str">
            <v>AM26</v>
          </cell>
          <cell r="B1189" t="str">
            <v>Mandíbula fixa para britador 80x50</v>
          </cell>
          <cell r="C1189" t="str">
            <v>un</v>
          </cell>
          <cell r="D1189">
            <v>437</v>
          </cell>
          <cell r="E1189" t="str">
            <v>u/h</v>
          </cell>
        </row>
        <row r="1190">
          <cell r="A1190" t="str">
            <v>AM27</v>
          </cell>
          <cell r="B1190" t="str">
            <v>Revestimento móvel p/ britador 90TS</v>
          </cell>
          <cell r="C1190" t="str">
            <v>un</v>
          </cell>
          <cell r="D1190">
            <v>338</v>
          </cell>
          <cell r="E1190" t="str">
            <v>u/h</v>
          </cell>
        </row>
        <row r="1191">
          <cell r="A1191" t="str">
            <v>AM28</v>
          </cell>
          <cell r="B1191" t="str">
            <v>Revestimento fixo p/ britador 90TS</v>
          </cell>
          <cell r="C1191" t="str">
            <v>un</v>
          </cell>
          <cell r="D1191">
            <v>440</v>
          </cell>
          <cell r="E1191" t="str">
            <v>u/h</v>
          </cell>
        </row>
        <row r="1192">
          <cell r="A1192" t="str">
            <v>AM29</v>
          </cell>
          <cell r="B1192" t="str">
            <v>Revestimento móvel p/ britador 90TF</v>
          </cell>
          <cell r="C1192" t="str">
            <v>un</v>
          </cell>
          <cell r="D1192">
            <v>99</v>
          </cell>
          <cell r="E1192" t="str">
            <v>u/h</v>
          </cell>
        </row>
        <row r="1193">
          <cell r="A1193" t="str">
            <v>AM30</v>
          </cell>
          <cell r="B1193" t="str">
            <v>Revestimento fixo p/ britador 90TF</v>
          </cell>
          <cell r="C1193" t="str">
            <v>un</v>
          </cell>
          <cell r="D1193">
            <v>125</v>
          </cell>
          <cell r="E1193" t="str">
            <v>u/h</v>
          </cell>
        </row>
        <row r="1194">
          <cell r="A1194" t="str">
            <v>AM35</v>
          </cell>
          <cell r="B1194" t="str">
            <v>Brita 1</v>
          </cell>
          <cell r="C1194" t="str">
            <v>m3</v>
          </cell>
          <cell r="D1194">
            <v>1</v>
          </cell>
          <cell r="E1194" t="str">
            <v>m3</v>
          </cell>
        </row>
        <row r="1195">
          <cell r="A1195" t="str">
            <v>AM36</v>
          </cell>
          <cell r="B1195" t="str">
            <v>Brita 2</v>
          </cell>
          <cell r="C1195" t="str">
            <v>m3</v>
          </cell>
          <cell r="D1195">
            <v>1</v>
          </cell>
          <cell r="E1195" t="str">
            <v>m3</v>
          </cell>
        </row>
        <row r="1196">
          <cell r="A1196" t="str">
            <v>AM37</v>
          </cell>
          <cell r="B1196" t="str">
            <v>Brita 3</v>
          </cell>
          <cell r="C1196" t="str">
            <v>m3</v>
          </cell>
          <cell r="D1196">
            <v>1</v>
          </cell>
          <cell r="E1196" t="str">
            <v>m3</v>
          </cell>
        </row>
        <row r="1197">
          <cell r="A1197" t="str">
            <v>F801</v>
          </cell>
          <cell r="B1197" t="str">
            <v>Bomba hidráulica alta pressão MAC</v>
          </cell>
          <cell r="C1197" t="str">
            <v>dia</v>
          </cell>
          <cell r="D1197">
            <v>8</v>
          </cell>
          <cell r="E1197" t="str">
            <v>h</v>
          </cell>
        </row>
        <row r="1198">
          <cell r="A1198" t="str">
            <v>F802</v>
          </cell>
          <cell r="B1198" t="str">
            <v>Bomba eletr p/ injeção de nata MAC</v>
          </cell>
          <cell r="C1198" t="str">
            <v>dia</v>
          </cell>
          <cell r="D1198">
            <v>8</v>
          </cell>
          <cell r="E1198" t="str">
            <v>h</v>
          </cell>
        </row>
        <row r="1199">
          <cell r="A1199" t="str">
            <v>F803</v>
          </cell>
          <cell r="B1199" t="str">
            <v>Macaco p/ protensão MAC 7</v>
          </cell>
          <cell r="C1199" t="str">
            <v>dia</v>
          </cell>
          <cell r="D1199">
            <v>8</v>
          </cell>
          <cell r="E1199" t="str">
            <v>h</v>
          </cell>
        </row>
        <row r="1200">
          <cell r="A1200" t="str">
            <v>F804</v>
          </cell>
          <cell r="B1200" t="str">
            <v>Macaco p/ protensão MAC 12</v>
          </cell>
          <cell r="C1200" t="str">
            <v>dia</v>
          </cell>
          <cell r="D1200">
            <v>8</v>
          </cell>
          <cell r="E1200" t="str">
            <v>h</v>
          </cell>
        </row>
        <row r="1201">
          <cell r="A1201" t="str">
            <v>F805</v>
          </cell>
          <cell r="B1201" t="str">
            <v>Macaco p/ protensão MAC 4</v>
          </cell>
          <cell r="C1201" t="str">
            <v>dia</v>
          </cell>
          <cell r="D1201">
            <v>8</v>
          </cell>
          <cell r="E1201" t="str">
            <v>h</v>
          </cell>
        </row>
        <row r="1202">
          <cell r="A1202" t="str">
            <v>F807</v>
          </cell>
          <cell r="B1202" t="str">
            <v>Bomba hidr. alta pressão STUP</v>
          </cell>
          <cell r="C1202" t="str">
            <v>dia</v>
          </cell>
          <cell r="D1202">
            <v>8</v>
          </cell>
          <cell r="E1202" t="str">
            <v>h</v>
          </cell>
        </row>
        <row r="1203">
          <cell r="A1203" t="str">
            <v>F808</v>
          </cell>
          <cell r="B1203" t="str">
            <v>Bomba eletr. injeção de nata STUP</v>
          </cell>
          <cell r="C1203" t="str">
            <v>dia</v>
          </cell>
          <cell r="D1203">
            <v>8</v>
          </cell>
          <cell r="E1203" t="str">
            <v>h</v>
          </cell>
        </row>
        <row r="1204">
          <cell r="A1204" t="str">
            <v>F809</v>
          </cell>
          <cell r="B1204" t="str">
            <v>Macaco p/ protensão STUP</v>
          </cell>
          <cell r="C1204" t="str">
            <v>dia</v>
          </cell>
          <cell r="D1204">
            <v>8</v>
          </cell>
          <cell r="E1204" t="str">
            <v>h</v>
          </cell>
        </row>
        <row r="1205">
          <cell r="A1205" t="str">
            <v>F810</v>
          </cell>
          <cell r="B1205" t="str">
            <v>Macaco p/ protensão STUP</v>
          </cell>
          <cell r="C1205" t="str">
            <v>dia</v>
          </cell>
          <cell r="D1205">
            <v>8</v>
          </cell>
          <cell r="E1205" t="str">
            <v>h</v>
          </cell>
        </row>
        <row r="1206">
          <cell r="A1206" t="str">
            <v>F811</v>
          </cell>
          <cell r="B1206" t="str">
            <v>Macaco p/ protensão STUP</v>
          </cell>
          <cell r="C1206" t="str">
            <v>dia</v>
          </cell>
          <cell r="D1206">
            <v>8</v>
          </cell>
          <cell r="E1206" t="str">
            <v>h</v>
          </cell>
        </row>
        <row r="1207">
          <cell r="A1207" t="str">
            <v>F812</v>
          </cell>
          <cell r="B1207" t="str">
            <v>Macaco p/ protensão STUP</v>
          </cell>
          <cell r="C1207" t="str">
            <v>dia</v>
          </cell>
          <cell r="D1207">
            <v>8</v>
          </cell>
          <cell r="E1207" t="str">
            <v>h</v>
          </cell>
        </row>
        <row r="1208">
          <cell r="A1208" t="str">
            <v>F813</v>
          </cell>
          <cell r="B1208" t="str">
            <v>Macaco p/ prot. de tirante D=32mm</v>
          </cell>
          <cell r="C1208" t="str">
            <v>dia</v>
          </cell>
          <cell r="D1208">
            <v>8</v>
          </cell>
          <cell r="E1208" t="str">
            <v>h</v>
          </cell>
        </row>
        <row r="1209">
          <cell r="A1209" t="str">
            <v>F814</v>
          </cell>
          <cell r="B1209" t="str">
            <v>Injeção de nata de cimento</v>
          </cell>
          <cell r="C1209" t="str">
            <v>m</v>
          </cell>
          <cell r="D1209">
            <v>1</v>
          </cell>
          <cell r="E1209" t="str">
            <v>m</v>
          </cell>
        </row>
        <row r="1210">
          <cell r="A1210" t="str">
            <v>F943</v>
          </cell>
          <cell r="B1210" t="str">
            <v>Terra Armada - moldes metálicos</v>
          </cell>
          <cell r="C1210" t="str">
            <v>cj</v>
          </cell>
          <cell r="D1210">
            <v>1</v>
          </cell>
          <cell r="E1210" t="str">
            <v>m3</v>
          </cell>
        </row>
        <row r="1211">
          <cell r="A1211" t="str">
            <v>M001</v>
          </cell>
          <cell r="B1211" t="str">
            <v>Gasolina</v>
          </cell>
          <cell r="C1211" t="str">
            <v>l</v>
          </cell>
          <cell r="D1211">
            <v>1</v>
          </cell>
          <cell r="E1211" t="str">
            <v>l</v>
          </cell>
        </row>
        <row r="1212">
          <cell r="A1212" t="str">
            <v>M002</v>
          </cell>
          <cell r="B1212" t="str">
            <v>Diesel</v>
          </cell>
          <cell r="C1212" t="str">
            <v>l</v>
          </cell>
          <cell r="D1212">
            <v>1</v>
          </cell>
          <cell r="E1212" t="str">
            <v>l</v>
          </cell>
        </row>
        <row r="1213">
          <cell r="A1213" t="str">
            <v>M003</v>
          </cell>
          <cell r="B1213" t="str">
            <v>Óleo combustível 1A</v>
          </cell>
          <cell r="C1213" t="str">
            <v>l</v>
          </cell>
          <cell r="D1213">
            <v>1</v>
          </cell>
          <cell r="E1213" t="str">
            <v>l</v>
          </cell>
        </row>
        <row r="1214">
          <cell r="A1214" t="str">
            <v>M004</v>
          </cell>
          <cell r="B1214" t="str">
            <v>Álcool</v>
          </cell>
          <cell r="C1214" t="str">
            <v>l</v>
          </cell>
          <cell r="D1214">
            <v>1</v>
          </cell>
          <cell r="E1214" t="str">
            <v>l</v>
          </cell>
        </row>
        <row r="1215">
          <cell r="A1215" t="str">
            <v>M005</v>
          </cell>
          <cell r="B1215" t="str">
            <v>Energia elétrica</v>
          </cell>
          <cell r="C1215" t="str">
            <v>kwh</v>
          </cell>
          <cell r="D1215">
            <v>1</v>
          </cell>
          <cell r="E1215" t="str">
            <v>kwh</v>
          </cell>
        </row>
        <row r="1216">
          <cell r="A1216" t="str">
            <v>M101</v>
          </cell>
          <cell r="B1216" t="str">
            <v>Cimento asfáltico CAP-20</v>
          </cell>
          <cell r="C1216" t="str">
            <v>t</v>
          </cell>
          <cell r="D1216">
            <v>1</v>
          </cell>
          <cell r="E1216" t="str">
            <v>t</v>
          </cell>
        </row>
        <row r="1217">
          <cell r="A1217" t="str">
            <v>M102</v>
          </cell>
          <cell r="B1217" t="str">
            <v>Cimento asfáltico CAP-40</v>
          </cell>
          <cell r="C1217" t="str">
            <v>t</v>
          </cell>
          <cell r="D1217">
            <v>1</v>
          </cell>
          <cell r="E1217" t="str">
            <v>t</v>
          </cell>
        </row>
        <row r="1218">
          <cell r="A1218" t="str">
            <v>M103</v>
          </cell>
          <cell r="B1218" t="str">
            <v>Asfalto diluído CM-30</v>
          </cell>
          <cell r="C1218" t="str">
            <v>t</v>
          </cell>
          <cell r="D1218">
            <v>1</v>
          </cell>
          <cell r="E1218" t="str">
            <v>t</v>
          </cell>
        </row>
        <row r="1219">
          <cell r="A1219" t="str">
            <v>M104</v>
          </cell>
          <cell r="B1219" t="str">
            <v>Emulsão asfáltica RR-1C</v>
          </cell>
          <cell r="C1219" t="str">
            <v>t</v>
          </cell>
          <cell r="D1219">
            <v>1</v>
          </cell>
          <cell r="E1219" t="str">
            <v>t</v>
          </cell>
        </row>
        <row r="1220">
          <cell r="A1220" t="str">
            <v>M105</v>
          </cell>
          <cell r="B1220" t="str">
            <v>Emulsão asfáltica RR-2C</v>
          </cell>
          <cell r="C1220" t="str">
            <v>t</v>
          </cell>
          <cell r="D1220">
            <v>1</v>
          </cell>
          <cell r="E1220" t="str">
            <v>t</v>
          </cell>
        </row>
        <row r="1221">
          <cell r="A1221" t="str">
            <v>M106</v>
          </cell>
          <cell r="B1221" t="str">
            <v>Cimento asfáltico CAP 7</v>
          </cell>
          <cell r="C1221" t="str">
            <v>t</v>
          </cell>
          <cell r="D1221">
            <v>1</v>
          </cell>
          <cell r="E1221" t="str">
            <v>t</v>
          </cell>
        </row>
        <row r="1222">
          <cell r="A1222" t="str">
            <v>M107</v>
          </cell>
          <cell r="B1222" t="str">
            <v>Emulsão asfáltica RM-1C</v>
          </cell>
          <cell r="C1222" t="str">
            <v>t</v>
          </cell>
          <cell r="D1222">
            <v>1</v>
          </cell>
          <cell r="E1222" t="str">
            <v>t</v>
          </cell>
        </row>
        <row r="1223">
          <cell r="A1223" t="str">
            <v>M108</v>
          </cell>
          <cell r="B1223" t="str">
            <v>Emulsão asfáltica RM-2C</v>
          </cell>
          <cell r="C1223" t="str">
            <v>t</v>
          </cell>
          <cell r="D1223">
            <v>1</v>
          </cell>
          <cell r="E1223" t="str">
            <v>t</v>
          </cell>
        </row>
        <row r="1224">
          <cell r="A1224" t="str">
            <v>M109</v>
          </cell>
          <cell r="B1224" t="str">
            <v>Emulsão asfáltica RL-1C</v>
          </cell>
          <cell r="C1224" t="str">
            <v>t</v>
          </cell>
          <cell r="D1224">
            <v>1</v>
          </cell>
          <cell r="E1224" t="str">
            <v>t</v>
          </cell>
        </row>
        <row r="1225">
          <cell r="A1225" t="str">
            <v>M110</v>
          </cell>
          <cell r="B1225" t="str">
            <v>Emulsão polim. p/ micro-rev. a frio</v>
          </cell>
          <cell r="C1225" t="str">
            <v>t</v>
          </cell>
          <cell r="D1225">
            <v>1</v>
          </cell>
          <cell r="E1225" t="str">
            <v>t</v>
          </cell>
        </row>
        <row r="1226">
          <cell r="A1226" t="str">
            <v>M111</v>
          </cell>
          <cell r="B1226" t="str">
            <v>Aditivo p/ controle de ruptura</v>
          </cell>
          <cell r="C1226" t="str">
            <v>kg</v>
          </cell>
          <cell r="D1226">
            <v>1</v>
          </cell>
          <cell r="E1226" t="str">
            <v>kg</v>
          </cell>
        </row>
        <row r="1227">
          <cell r="A1227" t="str">
            <v>M112</v>
          </cell>
          <cell r="B1227" t="str">
            <v>Aditivo sólido (fibras)</v>
          </cell>
          <cell r="C1227" t="str">
            <v>kg</v>
          </cell>
          <cell r="D1227">
            <v>1</v>
          </cell>
          <cell r="E1227" t="str">
            <v>kg</v>
          </cell>
        </row>
        <row r="1228">
          <cell r="A1228" t="str">
            <v>M114</v>
          </cell>
          <cell r="B1228" t="str">
            <v>Agente rejuv. p/ recicl. a quente</v>
          </cell>
          <cell r="C1228" t="str">
            <v>t</v>
          </cell>
          <cell r="D1228">
            <v>1</v>
          </cell>
          <cell r="E1228" t="str">
            <v>t</v>
          </cell>
        </row>
        <row r="1229">
          <cell r="A1229" t="str">
            <v>M201</v>
          </cell>
          <cell r="B1229" t="str">
            <v>Cimento portland CP-32 (a granel)</v>
          </cell>
          <cell r="C1229" t="str">
            <v>kg</v>
          </cell>
          <cell r="D1229">
            <v>1</v>
          </cell>
          <cell r="E1229" t="str">
            <v>kg</v>
          </cell>
        </row>
        <row r="1230">
          <cell r="A1230" t="str">
            <v>M202</v>
          </cell>
          <cell r="B1230" t="str">
            <v>Cimento portland CP-32</v>
          </cell>
          <cell r="C1230" t="str">
            <v>sc</v>
          </cell>
          <cell r="D1230">
            <v>50</v>
          </cell>
          <cell r="E1230" t="str">
            <v>kg</v>
          </cell>
        </row>
        <row r="1231">
          <cell r="A1231" t="str">
            <v>M307</v>
          </cell>
          <cell r="B1231" t="str">
            <v>Cordoalha CP-190 RB D=12,7mm</v>
          </cell>
          <cell r="C1231" t="str">
            <v>kg</v>
          </cell>
          <cell r="D1231">
            <v>1</v>
          </cell>
          <cell r="E1231" t="str">
            <v>kg</v>
          </cell>
        </row>
        <row r="1232">
          <cell r="A1232" t="str">
            <v>M319</v>
          </cell>
          <cell r="B1232" t="str">
            <v>Arame recozido nº. 18</v>
          </cell>
          <cell r="C1232" t="str">
            <v>kg</v>
          </cell>
          <cell r="D1232">
            <v>1</v>
          </cell>
          <cell r="E1232" t="str">
            <v>kg</v>
          </cell>
        </row>
        <row r="1233">
          <cell r="A1233" t="str">
            <v>M320</v>
          </cell>
          <cell r="B1233" t="str">
            <v>Pregos (18x30)</v>
          </cell>
          <cell r="C1233" t="str">
            <v>kg</v>
          </cell>
          <cell r="D1233">
            <v>1</v>
          </cell>
          <cell r="E1233" t="str">
            <v>kg</v>
          </cell>
        </row>
        <row r="1234">
          <cell r="A1234" t="str">
            <v>M321</v>
          </cell>
          <cell r="B1234" t="str">
            <v>Arame farpado nº. 16 galv. simples</v>
          </cell>
          <cell r="C1234" t="str">
            <v>rl</v>
          </cell>
          <cell r="D1234">
            <v>250</v>
          </cell>
          <cell r="E1234" t="str">
            <v>m</v>
          </cell>
        </row>
        <row r="1235">
          <cell r="A1235" t="str">
            <v>M322</v>
          </cell>
          <cell r="B1235" t="str">
            <v>Grampo para cerca galvanizado 1 x 9</v>
          </cell>
          <cell r="C1235" t="str">
            <v>kg</v>
          </cell>
          <cell r="D1235">
            <v>1</v>
          </cell>
          <cell r="E1235" t="str">
            <v>kg</v>
          </cell>
        </row>
        <row r="1236">
          <cell r="A1236" t="str">
            <v>M323</v>
          </cell>
          <cell r="B1236" t="str">
            <v>Cantoneira de aço 4" x 4" x 3/8"</v>
          </cell>
          <cell r="C1236" t="str">
            <v>kg</v>
          </cell>
          <cell r="D1236">
            <v>1</v>
          </cell>
          <cell r="E1236" t="str">
            <v>kg</v>
          </cell>
        </row>
        <row r="1237">
          <cell r="A1237" t="str">
            <v>M324</v>
          </cell>
          <cell r="B1237" t="str">
            <v>Pórtico metálico (15 a 17m de vão)</v>
          </cell>
          <cell r="C1237" t="str">
            <v>un</v>
          </cell>
          <cell r="D1237">
            <v>1</v>
          </cell>
          <cell r="E1237" t="str">
            <v>un</v>
          </cell>
        </row>
        <row r="1238">
          <cell r="A1238" t="str">
            <v>M325</v>
          </cell>
          <cell r="B1238" t="str">
            <v>Trilho metálico TR-37 (usado)</v>
          </cell>
          <cell r="C1238" t="str">
            <v>kg</v>
          </cell>
          <cell r="D1238">
            <v>1</v>
          </cell>
          <cell r="E1238" t="str">
            <v>kg</v>
          </cell>
        </row>
        <row r="1239">
          <cell r="A1239" t="str">
            <v>M326</v>
          </cell>
          <cell r="B1239" t="str">
            <v>Série de brocas S-12 D=22 mm</v>
          </cell>
          <cell r="C1239" t="str">
            <v>un</v>
          </cell>
          <cell r="D1239">
            <v>1</v>
          </cell>
          <cell r="E1239" t="str">
            <v>un</v>
          </cell>
        </row>
        <row r="1240">
          <cell r="A1240" t="str">
            <v>M328</v>
          </cell>
          <cell r="B1240" t="str">
            <v>Luva de emenda D=32mm</v>
          </cell>
          <cell r="C1240" t="str">
            <v>un</v>
          </cell>
          <cell r="D1240">
            <v>1</v>
          </cell>
          <cell r="E1240" t="str">
            <v>un</v>
          </cell>
        </row>
        <row r="1241">
          <cell r="A1241" t="str">
            <v>M330</v>
          </cell>
          <cell r="B1241" t="str">
            <v>Calha met. semicircular D=40 cm</v>
          </cell>
          <cell r="C1241" t="str">
            <v>m</v>
          </cell>
          <cell r="D1241">
            <v>1</v>
          </cell>
          <cell r="E1241" t="str">
            <v>m</v>
          </cell>
        </row>
        <row r="1242">
          <cell r="A1242" t="str">
            <v>M331</v>
          </cell>
          <cell r="B1242" t="str">
            <v>Paraf. fixação calha met. (1/2"x1")</v>
          </cell>
          <cell r="C1242" t="str">
            <v>un</v>
          </cell>
          <cell r="D1242">
            <v>1</v>
          </cell>
          <cell r="E1242" t="str">
            <v>un</v>
          </cell>
        </row>
        <row r="1243">
          <cell r="A1243" t="str">
            <v>M332</v>
          </cell>
          <cell r="B1243" t="str">
            <v>Paraf. forma de madeira (1/2"x3")</v>
          </cell>
          <cell r="C1243" t="str">
            <v>kg</v>
          </cell>
          <cell r="D1243">
            <v>1</v>
          </cell>
          <cell r="E1243" t="str">
            <v>kg</v>
          </cell>
        </row>
        <row r="1244">
          <cell r="A1244" t="str">
            <v>M334</v>
          </cell>
          <cell r="B1244" t="str">
            <v>Paraf. zinc. c/ fenda 1 1/2"x3/16"</v>
          </cell>
          <cell r="C1244" t="str">
            <v>un</v>
          </cell>
          <cell r="D1244">
            <v>1</v>
          </cell>
          <cell r="E1244" t="str">
            <v>un</v>
          </cell>
        </row>
        <row r="1245">
          <cell r="A1245" t="str">
            <v>M335</v>
          </cell>
          <cell r="B1245" t="str">
            <v>Paraf. zincado francês 4" x 5/16"</v>
          </cell>
          <cell r="C1245" t="str">
            <v>un</v>
          </cell>
          <cell r="D1245">
            <v>1</v>
          </cell>
          <cell r="E1245" t="str">
            <v>un</v>
          </cell>
        </row>
        <row r="1246">
          <cell r="A1246" t="str">
            <v>M338</v>
          </cell>
          <cell r="B1246" t="str">
            <v>Cano de ferro D=3/4"</v>
          </cell>
          <cell r="C1246" t="str">
            <v>pç</v>
          </cell>
          <cell r="D1246">
            <v>6</v>
          </cell>
          <cell r="E1246" t="str">
            <v>m</v>
          </cell>
        </row>
        <row r="1247">
          <cell r="A1247" t="str">
            <v>M339</v>
          </cell>
          <cell r="B1247" t="str">
            <v>Cantoneira ferro (3,0"x3,0"x3/8")</v>
          </cell>
          <cell r="C1247" t="str">
            <v>kg</v>
          </cell>
          <cell r="D1247">
            <v>1</v>
          </cell>
          <cell r="E1247" t="str">
            <v>kg</v>
          </cell>
        </row>
        <row r="1248">
          <cell r="A1248" t="str">
            <v>M340</v>
          </cell>
          <cell r="B1248" t="str">
            <v>Tampão de ferro fundido</v>
          </cell>
          <cell r="C1248" t="str">
            <v>un</v>
          </cell>
          <cell r="D1248">
            <v>1</v>
          </cell>
          <cell r="E1248" t="str">
            <v>un</v>
          </cell>
        </row>
        <row r="1249">
          <cell r="A1249" t="str">
            <v>M341</v>
          </cell>
          <cell r="B1249" t="str">
            <v>Defensa met. maleável simples</v>
          </cell>
          <cell r="C1249" t="str">
            <v>mod</v>
          </cell>
          <cell r="D1249">
            <v>1</v>
          </cell>
          <cell r="E1249" t="str">
            <v>mod</v>
          </cell>
        </row>
        <row r="1250">
          <cell r="A1250" t="str">
            <v>M342</v>
          </cell>
          <cell r="B1250" t="str">
            <v>Defensa met. maleável dupla</v>
          </cell>
          <cell r="C1250" t="str">
            <v>mod</v>
          </cell>
          <cell r="D1250">
            <v>1</v>
          </cell>
          <cell r="E1250" t="str">
            <v>mod</v>
          </cell>
        </row>
        <row r="1251">
          <cell r="A1251" t="str">
            <v>M343</v>
          </cell>
          <cell r="B1251" t="str">
            <v>Defensa met. semi-maleável simples</v>
          </cell>
          <cell r="C1251" t="str">
            <v>mod</v>
          </cell>
          <cell r="D1251">
            <v>1</v>
          </cell>
          <cell r="E1251" t="str">
            <v>mod</v>
          </cell>
        </row>
        <row r="1252">
          <cell r="A1252" t="str">
            <v>M344</v>
          </cell>
          <cell r="B1252" t="str">
            <v>Defensa met. semi-maleável dupla</v>
          </cell>
          <cell r="C1252" t="str">
            <v>mod</v>
          </cell>
          <cell r="D1252">
            <v>1</v>
          </cell>
          <cell r="E1252" t="str">
            <v>mod</v>
          </cell>
        </row>
        <row r="1253">
          <cell r="A1253" t="str">
            <v>M345</v>
          </cell>
          <cell r="B1253" t="str">
            <v>Chapa de aço n. 28 (fina)</v>
          </cell>
          <cell r="C1253" t="str">
            <v>kg</v>
          </cell>
          <cell r="D1253">
            <v>1</v>
          </cell>
          <cell r="E1253" t="str">
            <v>kg</v>
          </cell>
        </row>
        <row r="1254">
          <cell r="A1254" t="str">
            <v>M346</v>
          </cell>
          <cell r="B1254" t="str">
            <v>Chapa de aço n. 16 (tratada)</v>
          </cell>
          <cell r="C1254" t="str">
            <v>m2</v>
          </cell>
          <cell r="D1254">
            <v>1</v>
          </cell>
          <cell r="E1254" t="str">
            <v>m2</v>
          </cell>
        </row>
        <row r="1255">
          <cell r="A1255" t="str">
            <v>M347</v>
          </cell>
          <cell r="B1255" t="str">
            <v>Dente p/ fresadora 1000 C</v>
          </cell>
          <cell r="C1255" t="str">
            <v>un</v>
          </cell>
          <cell r="D1255">
            <v>1</v>
          </cell>
          <cell r="E1255" t="str">
            <v>un</v>
          </cell>
        </row>
        <row r="1256">
          <cell r="A1256" t="str">
            <v>M348</v>
          </cell>
          <cell r="B1256" t="str">
            <v>Porta dente p/ fresadora 1000 C</v>
          </cell>
          <cell r="C1256" t="str">
            <v>un</v>
          </cell>
          <cell r="D1256">
            <v>1</v>
          </cell>
          <cell r="E1256" t="str">
            <v>un</v>
          </cell>
        </row>
        <row r="1257">
          <cell r="A1257" t="str">
            <v>M349</v>
          </cell>
          <cell r="B1257" t="str">
            <v>Dente p/ fresadora 2000 DC</v>
          </cell>
          <cell r="C1257" t="str">
            <v>un</v>
          </cell>
          <cell r="D1257">
            <v>1</v>
          </cell>
          <cell r="E1257" t="str">
            <v>un</v>
          </cell>
        </row>
        <row r="1258">
          <cell r="A1258" t="str">
            <v>M350</v>
          </cell>
          <cell r="B1258" t="str">
            <v>Porta dente p/ fresadora 2000 DC</v>
          </cell>
          <cell r="C1258" t="str">
            <v>un</v>
          </cell>
          <cell r="D1258">
            <v>1</v>
          </cell>
          <cell r="E1258" t="str">
            <v>un</v>
          </cell>
        </row>
        <row r="1259">
          <cell r="A1259" t="str">
            <v>M351</v>
          </cell>
          <cell r="B1259" t="str">
            <v>Estrut. (tunnel liner) D=1,6m galv.</v>
          </cell>
          <cell r="C1259" t="str">
            <v>m</v>
          </cell>
          <cell r="D1259">
            <v>1</v>
          </cell>
          <cell r="E1259" t="str">
            <v>m</v>
          </cell>
        </row>
        <row r="1260">
          <cell r="A1260" t="str">
            <v>M352</v>
          </cell>
          <cell r="B1260" t="str">
            <v>Estrut. (tunnel liner) D=2,0m galv.</v>
          </cell>
          <cell r="C1260" t="str">
            <v>m</v>
          </cell>
          <cell r="D1260">
            <v>1</v>
          </cell>
          <cell r="E1260" t="str">
            <v>m</v>
          </cell>
        </row>
        <row r="1261">
          <cell r="A1261" t="str">
            <v>M353</v>
          </cell>
          <cell r="B1261" t="str">
            <v>Estrut. (tunnel liner) D=1,6m epoxy</v>
          </cell>
          <cell r="C1261" t="str">
            <v>m</v>
          </cell>
          <cell r="D1261">
            <v>1</v>
          </cell>
          <cell r="E1261" t="str">
            <v>m</v>
          </cell>
        </row>
        <row r="1262">
          <cell r="A1262" t="str">
            <v>M354</v>
          </cell>
          <cell r="B1262" t="str">
            <v>Estrut, (tunnel liner) D=2,0m epoxy</v>
          </cell>
          <cell r="C1262" t="str">
            <v>m</v>
          </cell>
          <cell r="D1262">
            <v>1</v>
          </cell>
          <cell r="E1262" t="str">
            <v>m</v>
          </cell>
        </row>
        <row r="1263">
          <cell r="A1263" t="str">
            <v>M355</v>
          </cell>
          <cell r="B1263" t="str">
            <v>Chapa mult. D=1,60 m rev. galv.</v>
          </cell>
          <cell r="C1263" t="str">
            <v>m</v>
          </cell>
          <cell r="D1263">
            <v>1</v>
          </cell>
          <cell r="E1263" t="str">
            <v>m</v>
          </cell>
        </row>
        <row r="1264">
          <cell r="A1264" t="str">
            <v>M356</v>
          </cell>
          <cell r="B1264" t="str">
            <v>Chapa mult. D=2,00 m rev. galv.</v>
          </cell>
          <cell r="C1264" t="str">
            <v>m</v>
          </cell>
          <cell r="D1264">
            <v>1</v>
          </cell>
          <cell r="E1264" t="str">
            <v>m</v>
          </cell>
        </row>
        <row r="1265">
          <cell r="A1265" t="str">
            <v>M357</v>
          </cell>
          <cell r="B1265" t="str">
            <v>Chapa mult. D=1,60 m rev. epoxy</v>
          </cell>
          <cell r="C1265" t="str">
            <v>m</v>
          </cell>
          <cell r="D1265">
            <v>1</v>
          </cell>
          <cell r="E1265" t="str">
            <v>m</v>
          </cell>
        </row>
        <row r="1266">
          <cell r="A1266" t="str">
            <v>M358</v>
          </cell>
          <cell r="B1266" t="str">
            <v>Chapa mult. D=2,00 m rev. epoxy</v>
          </cell>
          <cell r="C1266" t="str">
            <v>m</v>
          </cell>
          <cell r="D1266">
            <v>1</v>
          </cell>
          <cell r="E1266" t="str">
            <v>m</v>
          </cell>
        </row>
        <row r="1267">
          <cell r="A1267" t="str">
            <v>M359</v>
          </cell>
          <cell r="B1267" t="str">
            <v>Vigas "I" 254 x 117,5mm - 1ª alma</v>
          </cell>
          <cell r="C1267" t="str">
            <v>kg</v>
          </cell>
          <cell r="D1267">
            <v>1</v>
          </cell>
          <cell r="E1267" t="str">
            <v>kg</v>
          </cell>
        </row>
        <row r="1268">
          <cell r="A1268" t="str">
            <v>M361</v>
          </cell>
          <cell r="B1268" t="str">
            <v>Estrut.(tunnel liner) D=1,2m galv.</v>
          </cell>
          <cell r="C1268" t="str">
            <v>m</v>
          </cell>
          <cell r="D1268">
            <v>1</v>
          </cell>
          <cell r="E1268" t="str">
            <v>m</v>
          </cell>
        </row>
        <row r="1269">
          <cell r="A1269" t="str">
            <v>M362</v>
          </cell>
          <cell r="B1269" t="str">
            <v>Estrut. (tunnel liner) D=1,2m epoxy</v>
          </cell>
          <cell r="C1269" t="str">
            <v>m</v>
          </cell>
          <cell r="D1269">
            <v>1</v>
          </cell>
          <cell r="E1269" t="str">
            <v>m</v>
          </cell>
        </row>
        <row r="1270">
          <cell r="A1270" t="str">
            <v>M370</v>
          </cell>
          <cell r="B1270" t="str">
            <v>Bainha metálica diam. int.=45mm MAC</v>
          </cell>
          <cell r="C1270" t="str">
            <v>m</v>
          </cell>
          <cell r="D1270">
            <v>1</v>
          </cell>
          <cell r="E1270" t="str">
            <v>m</v>
          </cell>
        </row>
        <row r="1271">
          <cell r="A1271" t="str">
            <v>M371</v>
          </cell>
          <cell r="B1271" t="str">
            <v>Bainha metálica diam. int.=60mm MAC</v>
          </cell>
          <cell r="C1271" t="str">
            <v>m</v>
          </cell>
          <cell r="D1271">
            <v>1</v>
          </cell>
          <cell r="E1271" t="str">
            <v>m</v>
          </cell>
        </row>
        <row r="1272">
          <cell r="A1272" t="str">
            <v>M372</v>
          </cell>
          <cell r="B1272" t="str">
            <v>Bainha metálica diam. int.=55mm MAC</v>
          </cell>
          <cell r="C1272" t="str">
            <v>m</v>
          </cell>
          <cell r="D1272">
            <v>1</v>
          </cell>
          <cell r="E1272" t="str">
            <v>m</v>
          </cell>
        </row>
        <row r="1273">
          <cell r="A1273" t="str">
            <v>M373</v>
          </cell>
          <cell r="B1273" t="str">
            <v>Bainha metálica diam. int.=70mm MAC</v>
          </cell>
          <cell r="C1273" t="str">
            <v>m</v>
          </cell>
          <cell r="D1273">
            <v>1</v>
          </cell>
          <cell r="E1273" t="str">
            <v>m</v>
          </cell>
        </row>
        <row r="1274">
          <cell r="A1274" t="str">
            <v>M374</v>
          </cell>
          <cell r="B1274" t="str">
            <v>Ancoragem p/ cabo 4V D=1/2" MAC</v>
          </cell>
          <cell r="C1274" t="str">
            <v>cj</v>
          </cell>
          <cell r="D1274">
            <v>1</v>
          </cell>
          <cell r="E1274" t="str">
            <v>cj</v>
          </cell>
        </row>
        <row r="1275">
          <cell r="A1275" t="str">
            <v>M375</v>
          </cell>
          <cell r="B1275" t="str">
            <v>Ancoragem p/ cabo 6V D=1/2" MAC</v>
          </cell>
          <cell r="C1275" t="str">
            <v>cj</v>
          </cell>
          <cell r="D1275">
            <v>1</v>
          </cell>
          <cell r="E1275" t="str">
            <v>cj</v>
          </cell>
        </row>
        <row r="1276">
          <cell r="A1276" t="str">
            <v>M376</v>
          </cell>
          <cell r="B1276" t="str">
            <v>Ancoragem p/ cabo 7V D=1/2" MAC</v>
          </cell>
          <cell r="C1276" t="str">
            <v>cj</v>
          </cell>
          <cell r="D1276">
            <v>1</v>
          </cell>
          <cell r="E1276" t="str">
            <v>cj</v>
          </cell>
        </row>
        <row r="1277">
          <cell r="A1277" t="str">
            <v>M377</v>
          </cell>
          <cell r="B1277" t="str">
            <v>Ancoragem p/ cabo 12V D=1/2" MAC</v>
          </cell>
          <cell r="C1277" t="str">
            <v>cj</v>
          </cell>
          <cell r="D1277">
            <v>1</v>
          </cell>
          <cell r="E1277" t="str">
            <v>cj</v>
          </cell>
        </row>
        <row r="1278">
          <cell r="A1278" t="str">
            <v>M378</v>
          </cell>
          <cell r="B1278" t="str">
            <v>Apoio do porta dente frezad. 2000DC</v>
          </cell>
          <cell r="C1278" t="str">
            <v>un</v>
          </cell>
          <cell r="D1278">
            <v>1</v>
          </cell>
          <cell r="E1278" t="str">
            <v>un</v>
          </cell>
        </row>
        <row r="1279">
          <cell r="A1279" t="str">
            <v>M380</v>
          </cell>
          <cell r="B1279" t="str">
            <v>Bainha metálica D=45mm STUP</v>
          </cell>
          <cell r="C1279" t="str">
            <v>m</v>
          </cell>
          <cell r="D1279">
            <v>1</v>
          </cell>
          <cell r="E1279" t="str">
            <v>m</v>
          </cell>
        </row>
        <row r="1280">
          <cell r="A1280" t="str">
            <v>M381</v>
          </cell>
          <cell r="B1280" t="str">
            <v>Bainha metálica D=60mm STUP</v>
          </cell>
          <cell r="C1280" t="str">
            <v>m</v>
          </cell>
          <cell r="D1280">
            <v>1</v>
          </cell>
          <cell r="E1280" t="str">
            <v>m</v>
          </cell>
        </row>
        <row r="1281">
          <cell r="A1281" t="str">
            <v>M382</v>
          </cell>
          <cell r="B1281" t="str">
            <v>Bainha metálica D=55mm STUP</v>
          </cell>
          <cell r="C1281" t="str">
            <v>m</v>
          </cell>
          <cell r="D1281">
            <v>1</v>
          </cell>
          <cell r="E1281" t="str">
            <v>m</v>
          </cell>
        </row>
        <row r="1282">
          <cell r="A1282" t="str">
            <v>M383</v>
          </cell>
          <cell r="B1282" t="str">
            <v>Bainha metálica D=70mm STUP</v>
          </cell>
          <cell r="C1282" t="str">
            <v>m</v>
          </cell>
          <cell r="D1282">
            <v>1</v>
          </cell>
          <cell r="E1282" t="str">
            <v>m</v>
          </cell>
        </row>
        <row r="1283">
          <cell r="A1283" t="str">
            <v>M384</v>
          </cell>
          <cell r="B1283" t="str">
            <v>Ancoragem p/ cabo 4V D=1/2" STUP</v>
          </cell>
          <cell r="C1283" t="str">
            <v>cj</v>
          </cell>
          <cell r="D1283">
            <v>1</v>
          </cell>
          <cell r="E1283" t="str">
            <v>cj</v>
          </cell>
        </row>
        <row r="1284">
          <cell r="A1284" t="str">
            <v>M385</v>
          </cell>
          <cell r="B1284" t="str">
            <v>Ancoragem p/ cabo 6V D=1/2" STUP</v>
          </cell>
          <cell r="C1284" t="str">
            <v>cj</v>
          </cell>
          <cell r="D1284">
            <v>1</v>
          </cell>
          <cell r="E1284" t="str">
            <v>cj</v>
          </cell>
        </row>
        <row r="1285">
          <cell r="A1285" t="str">
            <v>M386</v>
          </cell>
          <cell r="B1285" t="str">
            <v>Ancoragem p/ cabo 7V D=1/2" STUP</v>
          </cell>
          <cell r="C1285" t="str">
            <v>cj</v>
          </cell>
          <cell r="D1285">
            <v>1</v>
          </cell>
          <cell r="E1285" t="str">
            <v>cj</v>
          </cell>
        </row>
        <row r="1286">
          <cell r="A1286" t="str">
            <v>M387</v>
          </cell>
          <cell r="B1286" t="str">
            <v>Ancoragem p/ cabo 12V D=1/2" STUP</v>
          </cell>
          <cell r="C1286" t="str">
            <v>cj</v>
          </cell>
          <cell r="D1286">
            <v>1</v>
          </cell>
          <cell r="E1286" t="str">
            <v>cj</v>
          </cell>
        </row>
        <row r="1287">
          <cell r="A1287" t="str">
            <v>M390</v>
          </cell>
          <cell r="B1287" t="str">
            <v>Porca de ancoragem D=32mm</v>
          </cell>
          <cell r="C1287" t="str">
            <v>un</v>
          </cell>
          <cell r="D1287">
            <v>1</v>
          </cell>
          <cell r="E1287" t="str">
            <v>un</v>
          </cell>
        </row>
        <row r="1288">
          <cell r="A1288" t="str">
            <v>M391</v>
          </cell>
          <cell r="B1288" t="str">
            <v>Contra porca h=35mm D=32mm</v>
          </cell>
          <cell r="C1288" t="str">
            <v>un</v>
          </cell>
          <cell r="D1288">
            <v>1</v>
          </cell>
          <cell r="E1288" t="str">
            <v>un</v>
          </cell>
        </row>
        <row r="1289">
          <cell r="A1289" t="str">
            <v>M392</v>
          </cell>
          <cell r="B1289" t="str">
            <v>Aço ST 85/105 D=32mm</v>
          </cell>
          <cell r="C1289" t="str">
            <v>m</v>
          </cell>
          <cell r="D1289">
            <v>1</v>
          </cell>
          <cell r="E1289" t="str">
            <v>m</v>
          </cell>
        </row>
        <row r="1290">
          <cell r="A1290" t="str">
            <v>M393</v>
          </cell>
          <cell r="B1290" t="str">
            <v>Placa de ancoragem - 200x200x38mm</v>
          </cell>
          <cell r="C1290" t="str">
            <v>un</v>
          </cell>
          <cell r="D1290">
            <v>1</v>
          </cell>
          <cell r="E1290" t="str">
            <v>un</v>
          </cell>
        </row>
        <row r="1291">
          <cell r="A1291" t="str">
            <v>M394</v>
          </cell>
          <cell r="B1291" t="str">
            <v>Bainha metálica D=38mm</v>
          </cell>
          <cell r="C1291" t="str">
            <v>m</v>
          </cell>
          <cell r="D1291">
            <v>1</v>
          </cell>
          <cell r="E1291" t="str">
            <v>m</v>
          </cell>
        </row>
        <row r="1292">
          <cell r="A1292" t="str">
            <v>M395</v>
          </cell>
          <cell r="B1292" t="str">
            <v>Bits p/ estabil. e recicl. RR/SS250</v>
          </cell>
          <cell r="C1292" t="str">
            <v>un</v>
          </cell>
          <cell r="D1292">
            <v>1</v>
          </cell>
          <cell r="E1292" t="str">
            <v>un</v>
          </cell>
        </row>
        <row r="1293">
          <cell r="A1293" t="str">
            <v>M396</v>
          </cell>
          <cell r="B1293" t="str">
            <v>Porta dente p/ est. e rec. RR/SS250</v>
          </cell>
          <cell r="C1293" t="str">
            <v>un</v>
          </cell>
          <cell r="D1293">
            <v>1</v>
          </cell>
          <cell r="E1293" t="str">
            <v>un</v>
          </cell>
        </row>
        <row r="1294">
          <cell r="A1294" t="str">
            <v>M397</v>
          </cell>
          <cell r="B1294" t="str">
            <v>Dente de corte para equip. recicl.</v>
          </cell>
          <cell r="C1294" t="str">
            <v>un</v>
          </cell>
          <cell r="D1294">
            <v>1</v>
          </cell>
          <cell r="E1294" t="str">
            <v>un</v>
          </cell>
        </row>
        <row r="1295">
          <cell r="A1295" t="str">
            <v>M398</v>
          </cell>
          <cell r="B1295" t="str">
            <v>Chapa de 8,00 mm</v>
          </cell>
          <cell r="C1295" t="str">
            <v>kg</v>
          </cell>
          <cell r="D1295">
            <v>1</v>
          </cell>
          <cell r="E1295" t="str">
            <v>kg</v>
          </cell>
        </row>
        <row r="1296">
          <cell r="A1296" t="str">
            <v>M401</v>
          </cell>
          <cell r="B1296" t="str">
            <v>Pontaletes D=15 cm (tronco p/ esc.)</v>
          </cell>
          <cell r="C1296" t="str">
            <v>m</v>
          </cell>
          <cell r="D1296">
            <v>1</v>
          </cell>
          <cell r="E1296" t="str">
            <v>m</v>
          </cell>
        </row>
        <row r="1297">
          <cell r="A1297" t="str">
            <v>M402</v>
          </cell>
          <cell r="B1297" t="str">
            <v>Pontaletes D=20 cm (tronco p/ esc.)</v>
          </cell>
          <cell r="C1297" t="str">
            <v>m</v>
          </cell>
          <cell r="D1297">
            <v>1</v>
          </cell>
          <cell r="E1297" t="str">
            <v>m</v>
          </cell>
        </row>
        <row r="1298">
          <cell r="A1298" t="str">
            <v>M403</v>
          </cell>
          <cell r="B1298" t="str">
            <v>Mourão madeira H=2,15 m D=9 cm</v>
          </cell>
          <cell r="C1298" t="str">
            <v>un</v>
          </cell>
          <cell r="D1298">
            <v>1</v>
          </cell>
          <cell r="E1298" t="str">
            <v>un</v>
          </cell>
        </row>
        <row r="1299">
          <cell r="A1299" t="str">
            <v>M404</v>
          </cell>
          <cell r="B1299" t="str">
            <v>Mourão madeira H=2,50 m D=12 cm</v>
          </cell>
          <cell r="C1299" t="str">
            <v>un</v>
          </cell>
          <cell r="D1299">
            <v>1</v>
          </cell>
          <cell r="E1299" t="str">
            <v>un</v>
          </cell>
        </row>
        <row r="1300">
          <cell r="A1300" t="str">
            <v>M405</v>
          </cell>
          <cell r="B1300" t="str">
            <v>Ripas de 2,5 cm x 5,0 cm</v>
          </cell>
          <cell r="C1300" t="str">
            <v>m</v>
          </cell>
          <cell r="D1300">
            <v>1</v>
          </cell>
          <cell r="E1300" t="str">
            <v>m</v>
          </cell>
        </row>
        <row r="1301">
          <cell r="A1301" t="str">
            <v>M406</v>
          </cell>
          <cell r="B1301" t="str">
            <v>Caibros de 7,5 cm x 7,5 cm</v>
          </cell>
          <cell r="C1301" t="str">
            <v>m</v>
          </cell>
          <cell r="D1301">
            <v>1</v>
          </cell>
          <cell r="E1301" t="str">
            <v>m</v>
          </cell>
        </row>
        <row r="1302">
          <cell r="A1302" t="str">
            <v>M407</v>
          </cell>
          <cell r="B1302" t="str">
            <v>Tábua pinho de 1ª 2,5 cm x 15,0 cm</v>
          </cell>
          <cell r="C1302" t="str">
            <v>m</v>
          </cell>
          <cell r="D1302">
            <v>1</v>
          </cell>
          <cell r="E1302" t="str">
            <v>m</v>
          </cell>
        </row>
        <row r="1303">
          <cell r="A1303" t="str">
            <v>M408</v>
          </cell>
          <cell r="B1303" t="str">
            <v>Tábua de 5ª 2,5 cm x 30,0 cm</v>
          </cell>
          <cell r="C1303" t="str">
            <v>m</v>
          </cell>
          <cell r="D1303">
            <v>1</v>
          </cell>
          <cell r="E1303" t="str">
            <v>m</v>
          </cell>
        </row>
        <row r="1304">
          <cell r="A1304" t="str">
            <v>M409</v>
          </cell>
          <cell r="B1304" t="str">
            <v>Pranchão de 1ª de 5,0 cm x 30,0 cm</v>
          </cell>
          <cell r="C1304" t="str">
            <v>m</v>
          </cell>
          <cell r="D1304">
            <v>1</v>
          </cell>
          <cell r="E1304" t="str">
            <v>m</v>
          </cell>
        </row>
        <row r="1305">
          <cell r="A1305" t="str">
            <v>M410</v>
          </cell>
          <cell r="B1305" t="str">
            <v>Compensado resinado de 17 mm</v>
          </cell>
          <cell r="C1305" t="str">
            <v>un</v>
          </cell>
          <cell r="D1305">
            <v>2.42</v>
          </cell>
          <cell r="E1305" t="str">
            <v>m2</v>
          </cell>
        </row>
        <row r="1306">
          <cell r="A1306" t="str">
            <v>M411</v>
          </cell>
          <cell r="B1306" t="str">
            <v>Compensado plastificado de 17 mm</v>
          </cell>
          <cell r="C1306" t="str">
            <v>un</v>
          </cell>
          <cell r="D1306">
            <v>2.97</v>
          </cell>
          <cell r="E1306" t="str">
            <v>m2</v>
          </cell>
        </row>
        <row r="1307">
          <cell r="A1307" t="str">
            <v>M412</v>
          </cell>
          <cell r="B1307" t="str">
            <v>Gastalho 10 x 2,0 cm</v>
          </cell>
          <cell r="C1307" t="str">
            <v>m</v>
          </cell>
          <cell r="D1307">
            <v>1</v>
          </cell>
          <cell r="E1307" t="str">
            <v>m</v>
          </cell>
        </row>
        <row r="1308">
          <cell r="A1308" t="str">
            <v>M413</v>
          </cell>
          <cell r="B1308" t="str">
            <v>Gastalho 10 x 2,5 cm</v>
          </cell>
          <cell r="C1308" t="str">
            <v>m</v>
          </cell>
          <cell r="D1308">
            <v>1</v>
          </cell>
          <cell r="E1308" t="str">
            <v>m</v>
          </cell>
        </row>
        <row r="1309">
          <cell r="A1309" t="str">
            <v>M414</v>
          </cell>
          <cell r="B1309" t="str">
            <v>Pranchão 7,5 x 30,0 cm</v>
          </cell>
          <cell r="C1309" t="str">
            <v>un</v>
          </cell>
          <cell r="D1309">
            <v>1</v>
          </cell>
          <cell r="E1309" t="str">
            <v>m</v>
          </cell>
        </row>
        <row r="1310">
          <cell r="A1310" t="str">
            <v>M415</v>
          </cell>
          <cell r="B1310" t="str">
            <v>Tábua 2,5 x 22,5 cm</v>
          </cell>
          <cell r="C1310" t="str">
            <v>un</v>
          </cell>
          <cell r="D1310">
            <v>1</v>
          </cell>
          <cell r="E1310" t="str">
            <v>m</v>
          </cell>
        </row>
        <row r="1311">
          <cell r="A1311" t="str">
            <v>M501</v>
          </cell>
          <cell r="B1311" t="str">
            <v>Dinamite a 60% (gelatina especial)</v>
          </cell>
          <cell r="C1311" t="str">
            <v>kg</v>
          </cell>
          <cell r="D1311">
            <v>1</v>
          </cell>
          <cell r="E1311" t="str">
            <v>kg</v>
          </cell>
        </row>
        <row r="1312">
          <cell r="A1312" t="str">
            <v>M503</v>
          </cell>
          <cell r="B1312" t="str">
            <v>Espoleta comum n. 8</v>
          </cell>
          <cell r="C1312" t="str">
            <v>un</v>
          </cell>
          <cell r="D1312">
            <v>1</v>
          </cell>
          <cell r="E1312" t="str">
            <v>un</v>
          </cell>
        </row>
        <row r="1313">
          <cell r="A1313" t="str">
            <v>M505</v>
          </cell>
          <cell r="B1313" t="str">
            <v>Cordel detonante NP 10</v>
          </cell>
          <cell r="C1313" t="str">
            <v>m</v>
          </cell>
          <cell r="D1313">
            <v>1</v>
          </cell>
          <cell r="E1313" t="str">
            <v>m</v>
          </cell>
        </row>
        <row r="1314">
          <cell r="A1314" t="str">
            <v>M507</v>
          </cell>
          <cell r="B1314" t="str">
            <v>Retardador de cordel</v>
          </cell>
          <cell r="C1314" t="str">
            <v>un</v>
          </cell>
          <cell r="D1314">
            <v>1</v>
          </cell>
          <cell r="E1314" t="str">
            <v>un</v>
          </cell>
        </row>
        <row r="1315">
          <cell r="A1315" t="str">
            <v>M508</v>
          </cell>
          <cell r="B1315" t="str">
            <v>Estopim</v>
          </cell>
          <cell r="C1315" t="str">
            <v>m</v>
          </cell>
          <cell r="D1315">
            <v>1</v>
          </cell>
          <cell r="E1315" t="str">
            <v>m</v>
          </cell>
        </row>
        <row r="1316">
          <cell r="A1316" t="str">
            <v>M600</v>
          </cell>
          <cell r="B1316" t="str">
            <v>Tinta refletiva alquídica p/ 1 ano</v>
          </cell>
          <cell r="C1316" t="str">
            <v>ba</v>
          </cell>
          <cell r="D1316">
            <v>18</v>
          </cell>
          <cell r="E1316" t="str">
            <v>l</v>
          </cell>
        </row>
        <row r="1317">
          <cell r="A1317" t="str">
            <v>M601</v>
          </cell>
          <cell r="B1317" t="str">
            <v>Tinta refletiva acrílica p/ 2 anos</v>
          </cell>
          <cell r="C1317" t="str">
            <v>ba</v>
          </cell>
          <cell r="D1317">
            <v>18</v>
          </cell>
          <cell r="E1317" t="str">
            <v>l</v>
          </cell>
        </row>
        <row r="1318">
          <cell r="A1318" t="str">
            <v>M602</v>
          </cell>
          <cell r="B1318" t="str">
            <v>Adubo NPK (4.14.8)</v>
          </cell>
          <cell r="C1318" t="str">
            <v>kg</v>
          </cell>
          <cell r="D1318">
            <v>1</v>
          </cell>
          <cell r="E1318" t="str">
            <v>kg</v>
          </cell>
        </row>
        <row r="1319">
          <cell r="A1319" t="str">
            <v>M603</v>
          </cell>
          <cell r="B1319" t="str">
            <v>Inseticida</v>
          </cell>
          <cell r="C1319" t="str">
            <v>l</v>
          </cell>
          <cell r="D1319">
            <v>1</v>
          </cell>
          <cell r="E1319" t="str">
            <v>l</v>
          </cell>
        </row>
        <row r="1320">
          <cell r="A1320" t="str">
            <v>M604</v>
          </cell>
          <cell r="B1320" t="str">
            <v>Aditivo plastiment BV-40</v>
          </cell>
          <cell r="C1320" t="str">
            <v>tam</v>
          </cell>
          <cell r="D1320">
            <v>200</v>
          </cell>
          <cell r="E1320" t="str">
            <v>kg</v>
          </cell>
        </row>
        <row r="1321">
          <cell r="A1321" t="str">
            <v>M605</v>
          </cell>
          <cell r="B1321" t="str">
            <v>Cola para tubo PVC</v>
          </cell>
          <cell r="C1321" t="str">
            <v>tb</v>
          </cell>
          <cell r="D1321">
            <v>75</v>
          </cell>
          <cell r="E1321" t="str">
            <v>gr</v>
          </cell>
        </row>
        <row r="1322">
          <cell r="A1322" t="str">
            <v>M606</v>
          </cell>
          <cell r="B1322" t="str">
            <v>Tinta anti-corrosiva</v>
          </cell>
          <cell r="C1322" t="str">
            <v>ba</v>
          </cell>
          <cell r="D1322">
            <v>18</v>
          </cell>
          <cell r="E1322" t="str">
            <v>l</v>
          </cell>
        </row>
        <row r="1323">
          <cell r="A1323" t="str">
            <v>M607</v>
          </cell>
          <cell r="B1323" t="str">
            <v>Óleo de linhaça</v>
          </cell>
          <cell r="C1323" t="str">
            <v>tam</v>
          </cell>
          <cell r="D1323">
            <v>200</v>
          </cell>
          <cell r="E1323" t="str">
            <v>l</v>
          </cell>
        </row>
        <row r="1324">
          <cell r="A1324" t="str">
            <v>M608</v>
          </cell>
          <cell r="B1324" t="str">
            <v>Detergente</v>
          </cell>
          <cell r="C1324" t="str">
            <v>ba</v>
          </cell>
          <cell r="D1324">
            <v>18</v>
          </cell>
          <cell r="E1324" t="str">
            <v>l</v>
          </cell>
        </row>
        <row r="1325">
          <cell r="A1325" t="str">
            <v>M609</v>
          </cell>
          <cell r="B1325" t="str">
            <v>Tinta esmalte sintético fosco</v>
          </cell>
          <cell r="C1325" t="str">
            <v>ba</v>
          </cell>
          <cell r="D1325">
            <v>18</v>
          </cell>
          <cell r="E1325" t="str">
            <v>l</v>
          </cell>
        </row>
        <row r="1326">
          <cell r="A1326" t="str">
            <v>M610</v>
          </cell>
          <cell r="B1326" t="str">
            <v>Pintura epóxica - barra D= 32mm</v>
          </cell>
          <cell r="C1326" t="str">
            <v>m</v>
          </cell>
          <cell r="D1326">
            <v>1</v>
          </cell>
          <cell r="E1326" t="str">
            <v>m</v>
          </cell>
        </row>
        <row r="1327">
          <cell r="A1327" t="str">
            <v>M611</v>
          </cell>
          <cell r="B1327" t="str">
            <v>Redutor tipo 2002 prim. qualidade</v>
          </cell>
          <cell r="C1327" t="str">
            <v>l</v>
          </cell>
          <cell r="D1327">
            <v>1</v>
          </cell>
          <cell r="E1327" t="str">
            <v>l</v>
          </cell>
        </row>
        <row r="1328">
          <cell r="A1328" t="str">
            <v>M612</v>
          </cell>
          <cell r="B1328" t="str">
            <v>Lixa para ferro n. 100</v>
          </cell>
          <cell r="C1328" t="str">
            <v>un</v>
          </cell>
          <cell r="D1328">
            <v>1</v>
          </cell>
          <cell r="E1328" t="str">
            <v>un</v>
          </cell>
        </row>
        <row r="1329">
          <cell r="A1329" t="str">
            <v>M613</v>
          </cell>
          <cell r="B1329" t="str">
            <v>Base de resina alquídica (primer)</v>
          </cell>
          <cell r="C1329" t="str">
            <v>l</v>
          </cell>
          <cell r="D1329">
            <v>1</v>
          </cell>
          <cell r="E1329" t="str">
            <v>l</v>
          </cell>
        </row>
        <row r="1330">
          <cell r="A1330" t="str">
            <v>M615</v>
          </cell>
          <cell r="B1330" t="str">
            <v>Microesferas PRE-MIX</v>
          </cell>
          <cell r="C1330" t="str">
            <v>kg</v>
          </cell>
          <cell r="D1330">
            <v>1</v>
          </cell>
          <cell r="E1330" t="str">
            <v>kg</v>
          </cell>
        </row>
        <row r="1331">
          <cell r="A1331" t="str">
            <v>M616</v>
          </cell>
          <cell r="B1331" t="str">
            <v>Microesferas DROP-ON</v>
          </cell>
          <cell r="C1331" t="str">
            <v>kg</v>
          </cell>
          <cell r="D1331">
            <v>1</v>
          </cell>
          <cell r="E1331" t="str">
            <v>kg</v>
          </cell>
        </row>
        <row r="1332">
          <cell r="A1332" t="str">
            <v>M617</v>
          </cell>
          <cell r="B1332" t="str">
            <v>Massa termoplástica para extrusão</v>
          </cell>
          <cell r="C1332" t="str">
            <v>kg</v>
          </cell>
          <cell r="D1332">
            <v>1</v>
          </cell>
          <cell r="E1332" t="str">
            <v>kg</v>
          </cell>
        </row>
        <row r="1333">
          <cell r="A1333" t="str">
            <v>M618</v>
          </cell>
          <cell r="B1333" t="str">
            <v>Massa termoplástica para aspersão</v>
          </cell>
          <cell r="C1333" t="str">
            <v>kg</v>
          </cell>
          <cell r="D1333">
            <v>1</v>
          </cell>
          <cell r="E1333" t="str">
            <v>kg</v>
          </cell>
        </row>
        <row r="1334">
          <cell r="A1334" t="str">
            <v>M619</v>
          </cell>
          <cell r="B1334" t="str">
            <v>Cola poliester</v>
          </cell>
          <cell r="C1334" t="str">
            <v>kg</v>
          </cell>
          <cell r="D1334">
            <v>1</v>
          </cell>
          <cell r="E1334" t="str">
            <v>kg</v>
          </cell>
        </row>
        <row r="1335">
          <cell r="A1335" t="str">
            <v>M620</v>
          </cell>
          <cell r="B1335" t="str">
            <v>Protetor de cura do concreto</v>
          </cell>
          <cell r="C1335" t="str">
            <v>tam</v>
          </cell>
          <cell r="D1335">
            <v>180</v>
          </cell>
          <cell r="E1335" t="str">
            <v>kg</v>
          </cell>
        </row>
        <row r="1336">
          <cell r="A1336" t="str">
            <v>M621</v>
          </cell>
          <cell r="B1336" t="str">
            <v>Desmoldante</v>
          </cell>
          <cell r="C1336" t="str">
            <v>tam</v>
          </cell>
          <cell r="D1336">
            <v>180</v>
          </cell>
          <cell r="E1336" t="str">
            <v>kg</v>
          </cell>
        </row>
        <row r="1337">
          <cell r="A1337" t="str">
            <v>M622</v>
          </cell>
          <cell r="B1337" t="str">
            <v>Interplast N</v>
          </cell>
          <cell r="C1337" t="str">
            <v>sc</v>
          </cell>
          <cell r="D1337">
            <v>50</v>
          </cell>
          <cell r="E1337" t="str">
            <v>kg</v>
          </cell>
        </row>
        <row r="1338">
          <cell r="A1338" t="str">
            <v>M623</v>
          </cell>
          <cell r="B1338" t="str">
            <v>Gás propano</v>
          </cell>
          <cell r="C1338" t="str">
            <v>kg</v>
          </cell>
          <cell r="D1338">
            <v>1</v>
          </cell>
          <cell r="E1338" t="str">
            <v>kg</v>
          </cell>
        </row>
        <row r="1339">
          <cell r="A1339" t="str">
            <v>M624</v>
          </cell>
          <cell r="B1339" t="str">
            <v>Tinta para pré-marcação</v>
          </cell>
          <cell r="C1339" t="str">
            <v>l</v>
          </cell>
          <cell r="D1339">
            <v>1</v>
          </cell>
          <cell r="E1339" t="str">
            <v>l</v>
          </cell>
        </row>
        <row r="1340">
          <cell r="A1340" t="str">
            <v>M625</v>
          </cell>
          <cell r="B1340" t="str">
            <v>Acetileno</v>
          </cell>
          <cell r="C1340" t="str">
            <v>m3</v>
          </cell>
          <cell r="D1340">
            <v>1</v>
          </cell>
          <cell r="E1340" t="str">
            <v>m3</v>
          </cell>
        </row>
        <row r="1341">
          <cell r="A1341" t="str">
            <v>M626</v>
          </cell>
          <cell r="B1341" t="str">
            <v>Oxigênio</v>
          </cell>
          <cell r="C1341" t="str">
            <v>m3</v>
          </cell>
          <cell r="D1341">
            <v>1</v>
          </cell>
          <cell r="E1341" t="str">
            <v>m3</v>
          </cell>
        </row>
        <row r="1342">
          <cell r="A1342" t="str">
            <v>M700</v>
          </cell>
          <cell r="B1342" t="str">
            <v>Tijolo comum maciço (5,5x9x19) cm</v>
          </cell>
          <cell r="C1342" t="str">
            <v>mlh</v>
          </cell>
          <cell r="D1342">
            <v>1000</v>
          </cell>
          <cell r="E1342" t="str">
            <v>un</v>
          </cell>
        </row>
        <row r="1343">
          <cell r="A1343" t="str">
            <v>M702</v>
          </cell>
          <cell r="B1343" t="str">
            <v>Cal hidratada</v>
          </cell>
          <cell r="C1343" t="str">
            <v>sc</v>
          </cell>
          <cell r="D1343">
            <v>20</v>
          </cell>
          <cell r="E1343" t="str">
            <v>kg</v>
          </cell>
        </row>
        <row r="1344">
          <cell r="A1344" t="str">
            <v>M703</v>
          </cell>
          <cell r="B1344" t="str">
            <v>Tijolo 20 x 30 cm</v>
          </cell>
          <cell r="C1344" t="str">
            <v>mlh</v>
          </cell>
          <cell r="D1344">
            <v>1000</v>
          </cell>
          <cell r="E1344" t="str">
            <v>un</v>
          </cell>
        </row>
        <row r="1345">
          <cell r="A1345" t="str">
            <v>M704</v>
          </cell>
          <cell r="B1345" t="str">
            <v>Areia Lavada Comercial</v>
          </cell>
          <cell r="C1345" t="str">
            <v>m3</v>
          </cell>
          <cell r="D1345">
            <v>1</v>
          </cell>
          <cell r="E1345" t="str">
            <v>m3</v>
          </cell>
        </row>
        <row r="1346">
          <cell r="A1346" t="str">
            <v>M705</v>
          </cell>
          <cell r="B1346" t="str">
            <v>Pó de pedra</v>
          </cell>
          <cell r="C1346" t="str">
            <v>m3</v>
          </cell>
          <cell r="D1346">
            <v>1</v>
          </cell>
          <cell r="E1346" t="str">
            <v>m3</v>
          </cell>
        </row>
        <row r="1347">
          <cell r="A1347" t="str">
            <v>M709</v>
          </cell>
          <cell r="B1347" t="str">
            <v>Brita Comercial</v>
          </cell>
          <cell r="C1347" t="str">
            <v>m3</v>
          </cell>
          <cell r="D1347">
            <v>1</v>
          </cell>
          <cell r="E1347" t="str">
            <v>m3</v>
          </cell>
        </row>
        <row r="1348">
          <cell r="A1348" t="str">
            <v>M710</v>
          </cell>
          <cell r="B1348" t="str">
            <v>Pedra de mão</v>
          </cell>
          <cell r="C1348" t="str">
            <v>m3</v>
          </cell>
          <cell r="D1348">
            <v>1</v>
          </cell>
          <cell r="E1348" t="str">
            <v>m3</v>
          </cell>
        </row>
        <row r="1349">
          <cell r="A1349" t="str">
            <v>M715</v>
          </cell>
          <cell r="B1349" t="str">
            <v>Pó calcário dolomítico</v>
          </cell>
          <cell r="C1349" t="str">
            <v>kg</v>
          </cell>
          <cell r="D1349">
            <v>1</v>
          </cell>
          <cell r="E1349" t="str">
            <v>kg</v>
          </cell>
        </row>
        <row r="1350">
          <cell r="A1350" t="str">
            <v>M901</v>
          </cell>
          <cell r="B1350" t="str">
            <v>Aparelho de apoio neoprene fretado</v>
          </cell>
          <cell r="C1350" t="str">
            <v>dm3</v>
          </cell>
          <cell r="D1350">
            <v>1</v>
          </cell>
          <cell r="E1350" t="str">
            <v>dm3</v>
          </cell>
        </row>
        <row r="1351">
          <cell r="A1351" t="str">
            <v>M902</v>
          </cell>
          <cell r="B1351" t="str">
            <v>Tubo de PVC D=75 mm</v>
          </cell>
          <cell r="C1351" t="str">
            <v>vr</v>
          </cell>
          <cell r="D1351">
            <v>6</v>
          </cell>
          <cell r="E1351" t="str">
            <v>m</v>
          </cell>
        </row>
        <row r="1352">
          <cell r="A1352" t="str">
            <v>M903</v>
          </cell>
          <cell r="B1352" t="str">
            <v>Manta sintética (Bidim) OP-20</v>
          </cell>
          <cell r="C1352" t="str">
            <v>m2</v>
          </cell>
          <cell r="D1352">
            <v>1</v>
          </cell>
          <cell r="E1352" t="str">
            <v>m2</v>
          </cell>
        </row>
        <row r="1353">
          <cell r="A1353" t="str">
            <v>M904</v>
          </cell>
          <cell r="B1353" t="str">
            <v>Manta sintética (Bidim) OP-30</v>
          </cell>
          <cell r="C1353" t="str">
            <v>m2</v>
          </cell>
          <cell r="D1353">
            <v>1</v>
          </cell>
          <cell r="E1353" t="str">
            <v>m2</v>
          </cell>
        </row>
        <row r="1354">
          <cell r="A1354" t="str">
            <v>M905</v>
          </cell>
          <cell r="B1354" t="str">
            <v>Filler</v>
          </cell>
          <cell r="C1354" t="str">
            <v>kg</v>
          </cell>
          <cell r="D1354">
            <v>1</v>
          </cell>
          <cell r="E1354" t="str">
            <v>kg</v>
          </cell>
        </row>
        <row r="1355">
          <cell r="A1355" t="str">
            <v>M906</v>
          </cell>
          <cell r="B1355" t="str">
            <v>Sementes p/ hidrossemeadura</v>
          </cell>
          <cell r="C1355" t="str">
            <v>kg</v>
          </cell>
          <cell r="D1355">
            <v>1</v>
          </cell>
          <cell r="E1355" t="str">
            <v>kg</v>
          </cell>
        </row>
        <row r="1356">
          <cell r="A1356" t="str">
            <v>M907</v>
          </cell>
          <cell r="B1356" t="str">
            <v>Adubo orgânico</v>
          </cell>
          <cell r="C1356" t="str">
            <v>t</v>
          </cell>
          <cell r="D1356">
            <v>1000</v>
          </cell>
          <cell r="E1356" t="str">
            <v>kg</v>
          </cell>
        </row>
        <row r="1357">
          <cell r="A1357" t="str">
            <v>M908</v>
          </cell>
          <cell r="B1357" t="str">
            <v>Eletrodo p/ solda eletr. OK 46.00</v>
          </cell>
          <cell r="C1357" t="str">
            <v>kg</v>
          </cell>
          <cell r="D1357">
            <v>1</v>
          </cell>
          <cell r="E1357" t="str">
            <v>kg</v>
          </cell>
        </row>
        <row r="1358">
          <cell r="A1358" t="str">
            <v>M909</v>
          </cell>
          <cell r="B1358" t="str">
            <v>Tubo de PVC perfurado D=50 mm</v>
          </cell>
          <cell r="C1358" t="str">
            <v>vr</v>
          </cell>
          <cell r="D1358">
            <v>6</v>
          </cell>
          <cell r="E1358" t="str">
            <v>m</v>
          </cell>
        </row>
        <row r="1359">
          <cell r="A1359" t="str">
            <v>M910</v>
          </cell>
          <cell r="B1359" t="str">
            <v>Tubo de PVC rígido D=50 mm</v>
          </cell>
          <cell r="C1359" t="str">
            <v>vr</v>
          </cell>
          <cell r="D1359">
            <v>6</v>
          </cell>
          <cell r="E1359" t="str">
            <v>m</v>
          </cell>
        </row>
        <row r="1360">
          <cell r="A1360" t="str">
            <v>M911</v>
          </cell>
          <cell r="B1360" t="str">
            <v>Tubo de PVC D=100 mm</v>
          </cell>
          <cell r="C1360" t="str">
            <v>vr</v>
          </cell>
          <cell r="D1360">
            <v>6</v>
          </cell>
          <cell r="E1360" t="str">
            <v>m</v>
          </cell>
        </row>
        <row r="1361">
          <cell r="A1361" t="str">
            <v>M920</v>
          </cell>
          <cell r="B1361" t="str">
            <v>Meio tubo de concreto D=40 cm</v>
          </cell>
          <cell r="C1361" t="str">
            <v>m</v>
          </cell>
          <cell r="D1361">
            <v>1</v>
          </cell>
          <cell r="E1361" t="str">
            <v>m</v>
          </cell>
        </row>
        <row r="1362">
          <cell r="A1362" t="str">
            <v>M930</v>
          </cell>
          <cell r="B1362" t="str">
            <v>Gabião caixa 2x1x1m galvanizado</v>
          </cell>
          <cell r="C1362" t="str">
            <v>un</v>
          </cell>
          <cell r="D1362">
            <v>1</v>
          </cell>
          <cell r="E1362" t="str">
            <v>un</v>
          </cell>
        </row>
        <row r="1363">
          <cell r="A1363" t="str">
            <v>M935</v>
          </cell>
          <cell r="B1363" t="str">
            <v>Terra arm. ECE - greide 0&lt;h&lt;6m</v>
          </cell>
          <cell r="C1363" t="str">
            <v>m2</v>
          </cell>
          <cell r="D1363">
            <v>1</v>
          </cell>
          <cell r="E1363" t="str">
            <v>m2</v>
          </cell>
        </row>
        <row r="1364">
          <cell r="A1364" t="str">
            <v>M936</v>
          </cell>
          <cell r="B1364" t="str">
            <v>Terra arm. ECE - greide 6&lt;h&lt;9m</v>
          </cell>
          <cell r="C1364" t="str">
            <v>m2</v>
          </cell>
          <cell r="D1364">
            <v>1</v>
          </cell>
          <cell r="E1364" t="str">
            <v>m2</v>
          </cell>
        </row>
        <row r="1365">
          <cell r="A1365" t="str">
            <v>M937</v>
          </cell>
          <cell r="B1365" t="str">
            <v>Terra arm. ECE - greide 9&lt;h&lt;12m</v>
          </cell>
          <cell r="C1365" t="str">
            <v>m2</v>
          </cell>
          <cell r="D1365">
            <v>1</v>
          </cell>
          <cell r="E1365" t="str">
            <v>m2</v>
          </cell>
        </row>
        <row r="1366">
          <cell r="A1366" t="str">
            <v>M938</v>
          </cell>
          <cell r="B1366" t="str">
            <v>Terra arm. ECE- pé talude 0&lt;h&lt;6m</v>
          </cell>
          <cell r="C1366" t="str">
            <v>m2</v>
          </cell>
          <cell r="D1366">
            <v>1</v>
          </cell>
          <cell r="E1366" t="str">
            <v>m2</v>
          </cell>
        </row>
        <row r="1367">
          <cell r="A1367" t="str">
            <v>M939</v>
          </cell>
          <cell r="B1367" t="str">
            <v>Terra arm. ECE- pé talude 6&lt;h&lt;9m</v>
          </cell>
          <cell r="C1367" t="str">
            <v>m2</v>
          </cell>
          <cell r="D1367">
            <v>1</v>
          </cell>
          <cell r="E1367" t="str">
            <v>m2</v>
          </cell>
        </row>
        <row r="1368">
          <cell r="A1368" t="str">
            <v>M940</v>
          </cell>
          <cell r="B1368" t="str">
            <v>Terra arm. ECE- pé talude 9&lt;h&lt;12m</v>
          </cell>
          <cell r="C1368" t="str">
            <v>m2</v>
          </cell>
          <cell r="D1368">
            <v>1</v>
          </cell>
          <cell r="E1368" t="str">
            <v>m2</v>
          </cell>
        </row>
        <row r="1369">
          <cell r="A1369" t="str">
            <v>M941</v>
          </cell>
          <cell r="B1369" t="str">
            <v>Terra arm. ECE-enc. portante 0&lt;h&lt;6m</v>
          </cell>
          <cell r="C1369" t="str">
            <v>m2</v>
          </cell>
          <cell r="D1369">
            <v>1</v>
          </cell>
          <cell r="E1369" t="str">
            <v>m2</v>
          </cell>
        </row>
        <row r="1370">
          <cell r="A1370" t="str">
            <v>M942</v>
          </cell>
          <cell r="B1370" t="str">
            <v>Terra arm. ECE-enc. portante 6&lt;h&lt;9m</v>
          </cell>
          <cell r="C1370" t="str">
            <v>m2</v>
          </cell>
          <cell r="D1370">
            <v>1</v>
          </cell>
          <cell r="E1370" t="str">
            <v>m2</v>
          </cell>
        </row>
        <row r="1371">
          <cell r="A1371" t="str">
            <v>M945</v>
          </cell>
          <cell r="B1371" t="str">
            <v>Haste para perfuratriz de esteira</v>
          </cell>
          <cell r="C1371" t="str">
            <v>un</v>
          </cell>
          <cell r="D1371">
            <v>1</v>
          </cell>
          <cell r="E1371" t="str">
            <v>un</v>
          </cell>
        </row>
        <row r="1372">
          <cell r="A1372" t="str">
            <v>M946</v>
          </cell>
          <cell r="B1372" t="str">
            <v>Luva para perfuratriz de esteira</v>
          </cell>
          <cell r="C1372" t="str">
            <v>un</v>
          </cell>
          <cell r="D1372">
            <v>1</v>
          </cell>
          <cell r="E1372" t="str">
            <v>un</v>
          </cell>
        </row>
        <row r="1373">
          <cell r="A1373" t="str">
            <v>M947</v>
          </cell>
          <cell r="B1373" t="str">
            <v>Punho para perfuratriz de esteira</v>
          </cell>
          <cell r="C1373" t="str">
            <v>un</v>
          </cell>
          <cell r="D1373">
            <v>1</v>
          </cell>
          <cell r="E1373" t="str">
            <v>un</v>
          </cell>
        </row>
        <row r="1374">
          <cell r="A1374" t="str">
            <v>M948</v>
          </cell>
          <cell r="B1374" t="str">
            <v>Coroa para perfuratriz de esteira</v>
          </cell>
          <cell r="C1374" t="str">
            <v>un</v>
          </cell>
          <cell r="D1374">
            <v>1</v>
          </cell>
          <cell r="E1374" t="str">
            <v>un</v>
          </cell>
        </row>
        <row r="1375">
          <cell r="A1375" t="str">
            <v>M949</v>
          </cell>
          <cell r="B1375" t="str">
            <v>Disco diam. p/ máq. de disco 48kW</v>
          </cell>
          <cell r="C1375" t="str">
            <v>un</v>
          </cell>
          <cell r="D1375">
            <v>1</v>
          </cell>
          <cell r="E1375" t="str">
            <v>un</v>
          </cell>
        </row>
        <row r="1376">
          <cell r="A1376" t="str">
            <v>M950</v>
          </cell>
          <cell r="B1376" t="str">
            <v>Coroa de diamante linha NX</v>
          </cell>
          <cell r="C1376" t="str">
            <v>un</v>
          </cell>
          <cell r="D1376">
            <v>1</v>
          </cell>
          <cell r="E1376" t="str">
            <v>un</v>
          </cell>
        </row>
        <row r="1377">
          <cell r="A1377" t="str">
            <v>M951</v>
          </cell>
          <cell r="B1377" t="str">
            <v>Calibrador de diamante linha NX</v>
          </cell>
          <cell r="C1377" t="str">
            <v>un</v>
          </cell>
          <cell r="D1377">
            <v>1</v>
          </cell>
          <cell r="E1377" t="str">
            <v>un</v>
          </cell>
        </row>
        <row r="1378">
          <cell r="A1378" t="str">
            <v>M952</v>
          </cell>
          <cell r="B1378" t="str">
            <v>Mola comum linha NX</v>
          </cell>
          <cell r="C1378" t="str">
            <v>un</v>
          </cell>
          <cell r="D1378">
            <v>1</v>
          </cell>
          <cell r="E1378" t="str">
            <v>un</v>
          </cell>
        </row>
        <row r="1379">
          <cell r="A1379" t="str">
            <v>M953</v>
          </cell>
          <cell r="B1379" t="str">
            <v>Barrilete simples linha NX</v>
          </cell>
          <cell r="C1379" t="str">
            <v>un</v>
          </cell>
          <cell r="D1379">
            <v>1</v>
          </cell>
          <cell r="E1379" t="str">
            <v>un</v>
          </cell>
        </row>
        <row r="1380">
          <cell r="A1380" t="str">
            <v>M954</v>
          </cell>
          <cell r="B1380" t="str">
            <v>Haste paredes paraleleas c/ niples</v>
          </cell>
          <cell r="C1380" t="str">
            <v>un</v>
          </cell>
          <cell r="D1380">
            <v>1</v>
          </cell>
          <cell r="E1380" t="str">
            <v>un</v>
          </cell>
        </row>
        <row r="1381">
          <cell r="A1381" t="str">
            <v>M955</v>
          </cell>
          <cell r="B1381" t="str">
            <v>Coroa de widia linha NX</v>
          </cell>
          <cell r="C1381" t="str">
            <v>un</v>
          </cell>
          <cell r="D1381">
            <v>1</v>
          </cell>
          <cell r="E1381" t="str">
            <v>un</v>
          </cell>
        </row>
        <row r="1382">
          <cell r="A1382" t="str">
            <v>M956</v>
          </cell>
          <cell r="B1382" t="str">
            <v>Sapata de widia linha NX</v>
          </cell>
          <cell r="C1382" t="str">
            <v>un</v>
          </cell>
          <cell r="D1382">
            <v>1</v>
          </cell>
          <cell r="E1382" t="str">
            <v>un</v>
          </cell>
        </row>
        <row r="1383">
          <cell r="A1383" t="str">
            <v>M957</v>
          </cell>
          <cell r="B1383" t="str">
            <v>Revestimento c/ conector linha NX</v>
          </cell>
          <cell r="C1383" t="str">
            <v>un</v>
          </cell>
          <cell r="D1383">
            <v>1</v>
          </cell>
          <cell r="E1383" t="str">
            <v>un</v>
          </cell>
        </row>
        <row r="1384">
          <cell r="A1384" t="str">
            <v>M958</v>
          </cell>
          <cell r="B1384" t="str">
            <v>Calibrador de widia simples linh NX</v>
          </cell>
          <cell r="C1384" t="str">
            <v>un</v>
          </cell>
          <cell r="D1384">
            <v>1</v>
          </cell>
          <cell r="E1384" t="str">
            <v>un</v>
          </cell>
        </row>
        <row r="1385">
          <cell r="A1385" t="str">
            <v>M960</v>
          </cell>
          <cell r="B1385" t="str">
            <v>Fio de nylon n. 40</v>
          </cell>
          <cell r="C1385" t="str">
            <v>rl</v>
          </cell>
          <cell r="D1385">
            <v>100</v>
          </cell>
          <cell r="E1385" t="str">
            <v>m</v>
          </cell>
        </row>
        <row r="1386">
          <cell r="A1386" t="str">
            <v>M969</v>
          </cell>
          <cell r="B1386" t="str">
            <v>Película refletiva lentes expostas</v>
          </cell>
          <cell r="C1386" t="str">
            <v>m2</v>
          </cell>
          <cell r="D1386">
            <v>1</v>
          </cell>
          <cell r="E1386" t="str">
            <v>m2</v>
          </cell>
        </row>
        <row r="1387">
          <cell r="A1387" t="str">
            <v>M970</v>
          </cell>
          <cell r="B1387" t="str">
            <v>Película refletiva lentes inclusas</v>
          </cell>
          <cell r="C1387" t="str">
            <v>m2</v>
          </cell>
          <cell r="D1387">
            <v>1</v>
          </cell>
          <cell r="E1387" t="str">
            <v>m2</v>
          </cell>
        </row>
        <row r="1388">
          <cell r="A1388" t="str">
            <v>M971</v>
          </cell>
          <cell r="B1388" t="str">
            <v>Dispositivo anti-ofuscante</v>
          </cell>
          <cell r="C1388" t="str">
            <v>m</v>
          </cell>
          <cell r="D1388">
            <v>1</v>
          </cell>
          <cell r="E1388" t="str">
            <v>m</v>
          </cell>
        </row>
        <row r="1389">
          <cell r="A1389" t="str">
            <v>M972</v>
          </cell>
          <cell r="B1389" t="str">
            <v>Tacha refletiva monodirecional</v>
          </cell>
          <cell r="C1389" t="str">
            <v>un</v>
          </cell>
          <cell r="D1389">
            <v>1</v>
          </cell>
          <cell r="E1389" t="str">
            <v>un</v>
          </cell>
        </row>
        <row r="1390">
          <cell r="A1390" t="str">
            <v>M973</v>
          </cell>
          <cell r="B1390" t="str">
            <v>Tacha refletiva bidirecional</v>
          </cell>
          <cell r="C1390" t="str">
            <v>un</v>
          </cell>
          <cell r="D1390">
            <v>1</v>
          </cell>
          <cell r="E1390" t="str">
            <v>un</v>
          </cell>
        </row>
        <row r="1391">
          <cell r="A1391" t="str">
            <v>M974</v>
          </cell>
          <cell r="B1391" t="str">
            <v>Tachão refletivo monodirecional</v>
          </cell>
          <cell r="C1391" t="str">
            <v>un</v>
          </cell>
          <cell r="D1391">
            <v>1</v>
          </cell>
          <cell r="E1391" t="str">
            <v>un</v>
          </cell>
        </row>
        <row r="1392">
          <cell r="A1392" t="str">
            <v>M975</v>
          </cell>
          <cell r="B1392" t="str">
            <v>Tachão refletivo bidirecional</v>
          </cell>
          <cell r="C1392" t="str">
            <v>un</v>
          </cell>
          <cell r="D1392">
            <v>1</v>
          </cell>
          <cell r="E1392" t="str">
            <v>un</v>
          </cell>
        </row>
        <row r="1393">
          <cell r="A1393" t="str">
            <v>M976</v>
          </cell>
          <cell r="B1393" t="str">
            <v>Baguete limitador de polietileno</v>
          </cell>
          <cell r="C1393" t="str">
            <v>m</v>
          </cell>
          <cell r="D1393">
            <v>1</v>
          </cell>
          <cell r="E1393" t="str">
            <v>m</v>
          </cell>
        </row>
        <row r="1394">
          <cell r="A1394" t="str">
            <v>M977</v>
          </cell>
          <cell r="B1394" t="str">
            <v>Selante asfáltico polimerizado</v>
          </cell>
          <cell r="C1394" t="str">
            <v>l</v>
          </cell>
          <cell r="D1394">
            <v>1</v>
          </cell>
          <cell r="E1394" t="str">
            <v>l</v>
          </cell>
        </row>
        <row r="1395">
          <cell r="A1395" t="str">
            <v>M980</v>
          </cell>
          <cell r="B1395" t="str">
            <v>Indenização de jazida</v>
          </cell>
          <cell r="C1395" t="str">
            <v>m3</v>
          </cell>
          <cell r="D1395">
            <v>1</v>
          </cell>
          <cell r="E1395" t="str">
            <v>m3</v>
          </cell>
        </row>
        <row r="1396">
          <cell r="A1396" t="str">
            <v>M982</v>
          </cell>
          <cell r="B1396" t="str">
            <v>Isopor de 5cm de espessura</v>
          </cell>
          <cell r="C1396" t="str">
            <v>m2</v>
          </cell>
          <cell r="D1396">
            <v>1</v>
          </cell>
          <cell r="E1396" t="str">
            <v>m2</v>
          </cell>
        </row>
        <row r="1397">
          <cell r="A1397" t="str">
            <v>M983</v>
          </cell>
          <cell r="B1397" t="str">
            <v>Disco diam. p/ máq. de disco 6kW</v>
          </cell>
          <cell r="C1397" t="str">
            <v>un</v>
          </cell>
          <cell r="D1397">
            <v>1</v>
          </cell>
          <cell r="E1397" t="str">
            <v>un</v>
          </cell>
        </row>
        <row r="1398">
          <cell r="A1398" t="str">
            <v>M984</v>
          </cell>
          <cell r="B1398" t="str">
            <v>Chumbadores</v>
          </cell>
          <cell r="C1398" t="str">
            <v>pç</v>
          </cell>
          <cell r="D1398">
            <v>0.3</v>
          </cell>
          <cell r="E1398" t="str">
            <v>kg</v>
          </cell>
        </row>
        <row r="1399">
          <cell r="A1399" t="str">
            <v>M985</v>
          </cell>
          <cell r="B1399" t="str">
            <v>Tubo plástico para purgadores</v>
          </cell>
          <cell r="C1399" t="str">
            <v>m</v>
          </cell>
          <cell r="D1399">
            <v>1</v>
          </cell>
          <cell r="E1399" t="str">
            <v>m</v>
          </cell>
        </row>
        <row r="1400">
          <cell r="A1400" t="str">
            <v>M996</v>
          </cell>
          <cell r="B1400" t="str">
            <v>Material Demolido</v>
          </cell>
          <cell r="C1400" t="str">
            <v>t</v>
          </cell>
          <cell r="D1400">
            <v>1</v>
          </cell>
          <cell r="E1400" t="str">
            <v>t</v>
          </cell>
        </row>
        <row r="1401">
          <cell r="A1401" t="str">
            <v>M997</v>
          </cell>
          <cell r="B1401" t="str">
            <v>Material Fresado</v>
          </cell>
          <cell r="C1401" t="str">
            <v>t</v>
          </cell>
          <cell r="D1401">
            <v>1</v>
          </cell>
          <cell r="E1401" t="str">
            <v>t</v>
          </cell>
        </row>
        <row r="1402">
          <cell r="A1402" t="str">
            <v>M998</v>
          </cell>
          <cell r="B1402" t="str">
            <v>Madeira</v>
          </cell>
          <cell r="C1402" t="str">
            <v>t</v>
          </cell>
          <cell r="D1402">
            <v>1</v>
          </cell>
          <cell r="E1402" t="str">
            <v>t</v>
          </cell>
        </row>
        <row r="1403">
          <cell r="A1403" t="str">
            <v>M999</v>
          </cell>
          <cell r="B1403" t="str">
            <v>Material retirado da pista</v>
          </cell>
          <cell r="C1403" t="str">
            <v>t</v>
          </cell>
          <cell r="D1403">
            <v>1</v>
          </cell>
          <cell r="E1403" t="str">
            <v>t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erviços"/>
      <sheetName val="Orçamento"/>
      <sheetName val=" Dren."/>
      <sheetName val="Transporte "/>
      <sheetName val="Plan1"/>
      <sheetName val="Plan2"/>
      <sheetName val=""/>
    </sheetNames>
    <sheetDataSet>
      <sheetData sheetId="0" refreshError="1">
        <row r="3">
          <cell r="B3" t="str">
            <v>Atividades Auxiliares ou Básica</v>
          </cell>
          <cell r="F3" t="str">
            <v>Und</v>
          </cell>
        </row>
        <row r="4">
          <cell r="A4" t="str">
            <v>1 A 00 001 00</v>
          </cell>
          <cell r="B4" t="str">
            <v>Transporte local c/ basc. 5m3 rodov. não pav.</v>
          </cell>
          <cell r="E4" t="str">
            <v>tkm</v>
          </cell>
          <cell r="F4" t="str">
            <v>excluído</v>
          </cell>
        </row>
        <row r="5">
          <cell r="A5" t="str">
            <v>1 A 00 001 05</v>
          </cell>
          <cell r="B5" t="str">
            <v>Transp. local c/ basc. 10m3 rodov. não pav (const)</v>
          </cell>
          <cell r="E5" t="str">
            <v>tkm</v>
          </cell>
          <cell r="F5">
            <v>0.35</v>
          </cell>
        </row>
        <row r="6">
          <cell r="A6" t="str">
            <v>1 A 00 001 06</v>
          </cell>
          <cell r="B6" t="str">
            <v>Transp. local c/ basc. 10m3 rodov. não pav (consv)</v>
          </cell>
          <cell r="E6" t="str">
            <v>tkm</v>
          </cell>
          <cell r="F6">
            <v>0.42</v>
          </cell>
        </row>
        <row r="7">
          <cell r="A7" t="str">
            <v>1 A 00 001 07</v>
          </cell>
          <cell r="B7" t="str">
            <v>Transp. local c/ basc. 10m3 rodov. não pav (restr)</v>
          </cell>
          <cell r="E7" t="str">
            <v>tkm</v>
          </cell>
          <cell r="F7">
            <v>0.41</v>
          </cell>
        </row>
        <row r="8">
          <cell r="A8" t="str">
            <v>1 A 00 001 08</v>
          </cell>
          <cell r="B8" t="str">
            <v>Transporte local c/ basc. p/ rocha rodov. não pav.</v>
          </cell>
          <cell r="E8" t="str">
            <v>tkm</v>
          </cell>
          <cell r="F8">
            <v>0.49</v>
          </cell>
        </row>
        <row r="9">
          <cell r="A9" t="str">
            <v>1 A 00 001 40</v>
          </cell>
          <cell r="B9" t="str">
            <v>Transp. local c/ carroceria 15 t rodov. não pav.</v>
          </cell>
          <cell r="E9" t="str">
            <v>tkm</v>
          </cell>
          <cell r="F9">
            <v>0.45</v>
          </cell>
        </row>
        <row r="10">
          <cell r="A10" t="str">
            <v>1 A 00 001 41</v>
          </cell>
          <cell r="B10" t="str">
            <v>Transporte local c/ carroceria 4t rodov. não pav.</v>
          </cell>
          <cell r="E10" t="str">
            <v>tkm</v>
          </cell>
          <cell r="F10">
            <v>0.57999999999999996</v>
          </cell>
        </row>
        <row r="11">
          <cell r="A11" t="str">
            <v>1 A 00 001 50</v>
          </cell>
          <cell r="B11" t="str">
            <v>Transporte local c/ betoneira rodov. não pav.</v>
          </cell>
          <cell r="E11" t="str">
            <v>tkm</v>
          </cell>
          <cell r="F11">
            <v>0.54</v>
          </cell>
        </row>
        <row r="12">
          <cell r="A12" t="str">
            <v>1 A 00 001 60</v>
          </cell>
          <cell r="B12" t="str">
            <v>Transp. local c/ carroc. c/ guind. rodov. não pav.</v>
          </cell>
          <cell r="E12" t="str">
            <v>tkm</v>
          </cell>
          <cell r="F12">
            <v>0.61</v>
          </cell>
        </row>
        <row r="13">
          <cell r="A13" t="str">
            <v>1 A 00 001 90</v>
          </cell>
          <cell r="B13" t="str">
            <v>Transporte comercial c/ carroc. rodov. não pav.</v>
          </cell>
          <cell r="E13" t="str">
            <v>tkm</v>
          </cell>
          <cell r="F13">
            <v>0.27</v>
          </cell>
        </row>
        <row r="14">
          <cell r="A14" t="str">
            <v>1 A 00 002 00</v>
          </cell>
          <cell r="B14" t="str">
            <v>Transporte local c/ basc. 5m3 rodov. pav.</v>
          </cell>
          <cell r="E14" t="str">
            <v>tkm</v>
          </cell>
          <cell r="F14">
            <v>0.32</v>
          </cell>
        </row>
        <row r="15">
          <cell r="A15" t="str">
            <v>1 A 00 002 03</v>
          </cell>
          <cell r="B15" t="str">
            <v>Transp. local material para remendos</v>
          </cell>
          <cell r="E15" t="str">
            <v>tkm</v>
          </cell>
          <cell r="F15">
            <v>0.66</v>
          </cell>
        </row>
        <row r="16">
          <cell r="A16" t="str">
            <v>1 A 00 002 05</v>
          </cell>
          <cell r="B16" t="str">
            <v>Transp. local c/ basc. 10m3 rodov. pav. (const)</v>
          </cell>
          <cell r="E16" t="str">
            <v>tkm</v>
          </cell>
          <cell r="F16">
            <v>0.27</v>
          </cell>
        </row>
        <row r="17">
          <cell r="A17" t="str">
            <v>1 A 00 002 06</v>
          </cell>
          <cell r="B17" t="str">
            <v>Transp. local c/ basc. 10m3 rodov. pav. (consv)</v>
          </cell>
          <cell r="E17" t="str">
            <v>tkm</v>
          </cell>
          <cell r="F17">
            <v>0.32</v>
          </cell>
        </row>
        <row r="18">
          <cell r="A18" t="str">
            <v>1 A 00 002 07</v>
          </cell>
          <cell r="B18" t="str">
            <v>Transp. local c/ basc. 10m3 rodov. pav. (restr)</v>
          </cell>
          <cell r="E18" t="str">
            <v>tkm</v>
          </cell>
          <cell r="F18">
            <v>0.31</v>
          </cell>
        </row>
        <row r="19">
          <cell r="A19" t="str">
            <v>1 A 00 002 08</v>
          </cell>
          <cell r="B19" t="str">
            <v>Transporte local c/ basc. p/ rocha rodov. pav.</v>
          </cell>
          <cell r="E19" t="str">
            <v>tkm</v>
          </cell>
          <cell r="F19">
            <v>0.37</v>
          </cell>
        </row>
        <row r="20">
          <cell r="A20" t="str">
            <v>1 A 00 002 40</v>
          </cell>
          <cell r="B20" t="str">
            <v>Transporte local c/ carroceria 15 t rodov. pav.</v>
          </cell>
          <cell r="E20" t="str">
            <v>tkm</v>
          </cell>
          <cell r="F20">
            <v>0.34</v>
          </cell>
        </row>
        <row r="21">
          <cell r="A21" t="str">
            <v>1 A 00 002 41</v>
          </cell>
          <cell r="B21" t="str">
            <v>Transporte local c/ carroceria 4t rodov. pav.</v>
          </cell>
          <cell r="E21" t="str">
            <v>tkm</v>
          </cell>
          <cell r="F21">
            <v>0.45</v>
          </cell>
        </row>
        <row r="22">
          <cell r="A22" t="str">
            <v>1 A 00 002 50</v>
          </cell>
          <cell r="B22" t="str">
            <v>Transporte local c/ betoneira rodov. pav.</v>
          </cell>
          <cell r="E22" t="str">
            <v>tkm</v>
          </cell>
          <cell r="F22">
            <v>0.4</v>
          </cell>
        </row>
        <row r="23">
          <cell r="A23" t="str">
            <v>1 A 00 002 60</v>
          </cell>
          <cell r="B23" t="str">
            <v>Transp. local c/ carroceria c/ guind. rodov. pav.</v>
          </cell>
          <cell r="E23" t="str">
            <v>tkm</v>
          </cell>
          <cell r="F23">
            <v>0.55000000000000004</v>
          </cell>
        </row>
        <row r="24">
          <cell r="A24" t="str">
            <v>1 A 00 002 90</v>
          </cell>
          <cell r="B24" t="str">
            <v>Transporte comercial c/ carroceria rodov. pav.</v>
          </cell>
          <cell r="E24" t="str">
            <v>tkm</v>
          </cell>
          <cell r="F24">
            <v>0.18</v>
          </cell>
        </row>
        <row r="25">
          <cell r="A25" t="str">
            <v>1 A 00 102 00</v>
          </cell>
          <cell r="B25" t="str">
            <v>Transporte local de material betuminoso</v>
          </cell>
          <cell r="E25" t="str">
            <v>tkm</v>
          </cell>
          <cell r="F25">
            <v>0.73</v>
          </cell>
        </row>
        <row r="26">
          <cell r="A26" t="str">
            <v>1 A 00 112 90</v>
          </cell>
          <cell r="B26" t="str">
            <v>Transporte comercial material betuminoso a quente</v>
          </cell>
          <cell r="E26" t="str">
            <v>tkm</v>
          </cell>
          <cell r="F26">
            <v>0</v>
          </cell>
        </row>
        <row r="27">
          <cell r="A27" t="str">
            <v>1 A 00 112 91</v>
          </cell>
          <cell r="B27" t="str">
            <v>Transporte comercial material betuminoso a frio</v>
          </cell>
          <cell r="E27" t="str">
            <v>tkm</v>
          </cell>
          <cell r="F27">
            <v>0</v>
          </cell>
        </row>
        <row r="28">
          <cell r="A28" t="str">
            <v>1 A 00 201 70</v>
          </cell>
          <cell r="B28" t="str">
            <v>Transp. local água c/ cam. tanque rodov. não pav.</v>
          </cell>
          <cell r="E28" t="str">
            <v>tkm</v>
          </cell>
          <cell r="F28">
            <v>0.5</v>
          </cell>
        </row>
        <row r="29">
          <cell r="A29" t="str">
            <v>1 A 00 202 70</v>
          </cell>
          <cell r="B29" t="str">
            <v>Transp. local de água c/ cam. tanque rodov. pav.</v>
          </cell>
          <cell r="E29" t="str">
            <v>tkm</v>
          </cell>
          <cell r="F29">
            <v>0.37</v>
          </cell>
        </row>
        <row r="30">
          <cell r="A30" t="str">
            <v>1 A 00 301 00</v>
          </cell>
          <cell r="B30" t="str">
            <v>Fornecimento de Aço CA-25</v>
          </cell>
          <cell r="E30" t="str">
            <v>kg</v>
          </cell>
          <cell r="F30">
            <v>2.12</v>
          </cell>
        </row>
        <row r="31">
          <cell r="A31" t="str">
            <v>1 A 00 302 00</v>
          </cell>
          <cell r="B31" t="str">
            <v>Fornecimento de Aço CA-50</v>
          </cell>
          <cell r="E31" t="str">
            <v>kg</v>
          </cell>
          <cell r="F31">
            <v>2.09</v>
          </cell>
        </row>
        <row r="32">
          <cell r="A32" t="str">
            <v>1 A 00 303 00</v>
          </cell>
          <cell r="B32" t="str">
            <v>Fornecimento de Aço CA-60</v>
          </cell>
          <cell r="E32" t="str">
            <v>kg</v>
          </cell>
          <cell r="F32">
            <v>2.2599999999999998</v>
          </cell>
        </row>
        <row r="33">
          <cell r="A33" t="str">
            <v>1 A 00 717 00</v>
          </cell>
          <cell r="B33" t="str">
            <v>Brita Comercial</v>
          </cell>
          <cell r="E33" t="str">
            <v>m3</v>
          </cell>
          <cell r="F33">
            <v>20</v>
          </cell>
        </row>
        <row r="34">
          <cell r="A34" t="str">
            <v>1 A 00 961 00</v>
          </cell>
          <cell r="B34" t="str">
            <v>Peças de Desgaste do Britador 30m3/h</v>
          </cell>
          <cell r="E34" t="str">
            <v>cjh</v>
          </cell>
          <cell r="F34">
            <v>23.36</v>
          </cell>
        </row>
        <row r="35">
          <cell r="A35" t="str">
            <v>1 A 00 962 00</v>
          </cell>
          <cell r="B35" t="str">
            <v>Peças de Desgaste do Britador 9 a 20m3/h</v>
          </cell>
          <cell r="E35" t="str">
            <v>cjh</v>
          </cell>
          <cell r="F35">
            <v>13.31</v>
          </cell>
        </row>
        <row r="36">
          <cell r="A36" t="str">
            <v>1 A 00 963 00</v>
          </cell>
          <cell r="B36" t="str">
            <v>Peças de Desgaste do Britador 80m3/h</v>
          </cell>
          <cell r="E36" t="str">
            <v>cjh</v>
          </cell>
          <cell r="F36">
            <v>61.37</v>
          </cell>
        </row>
        <row r="37">
          <cell r="A37" t="str">
            <v>1 A 00 964 00</v>
          </cell>
          <cell r="B37" t="str">
            <v>Peças de desgaste britador prod. de rachão</v>
          </cell>
          <cell r="E37" t="str">
            <v>cjh</v>
          </cell>
          <cell r="F37">
            <v>18.07</v>
          </cell>
        </row>
        <row r="38">
          <cell r="A38" t="str">
            <v>1 A 01 100 01</v>
          </cell>
          <cell r="B38" t="str">
            <v>Limpeza camada vegetal em jazida (const e restr.)</v>
          </cell>
          <cell r="E38" t="str">
            <v>m2</v>
          </cell>
          <cell r="F38">
            <v>0.23</v>
          </cell>
        </row>
        <row r="39">
          <cell r="A39" t="str">
            <v>1 A 01 100 02</v>
          </cell>
          <cell r="B39" t="str">
            <v>Limpeza de camada vegetal em jazida (consv)</v>
          </cell>
          <cell r="E39" t="str">
            <v>m2</v>
          </cell>
          <cell r="F39">
            <v>0.48</v>
          </cell>
        </row>
        <row r="40">
          <cell r="A40" t="str">
            <v>1 A 01 105 01</v>
          </cell>
          <cell r="B40" t="str">
            <v>Expurgo de jazida (const e restr)</v>
          </cell>
          <cell r="E40" t="str">
            <v>m3</v>
          </cell>
          <cell r="F40">
            <v>1.22</v>
          </cell>
        </row>
        <row r="41">
          <cell r="A41" t="str">
            <v>1 A 01 105 02</v>
          </cell>
          <cell r="B41" t="str">
            <v>Expurgo de jazida (consv)</v>
          </cell>
          <cell r="E41" t="str">
            <v>m3</v>
          </cell>
          <cell r="F41">
            <v>2.62</v>
          </cell>
        </row>
        <row r="42">
          <cell r="A42" t="str">
            <v>1 A 01 111 00</v>
          </cell>
          <cell r="B42" t="str">
            <v>Material de base (consv)</v>
          </cell>
          <cell r="E42" t="str">
            <v>m3</v>
          </cell>
          <cell r="F42">
            <v>0</v>
          </cell>
        </row>
        <row r="43">
          <cell r="A43" t="str">
            <v>1 A 01 111 01</v>
          </cell>
          <cell r="B43" t="str">
            <v>Esc. e carga material de jazida (consv)</v>
          </cell>
          <cell r="E43" t="str">
            <v>m3</v>
          </cell>
          <cell r="F43">
            <v>5.13</v>
          </cell>
        </row>
        <row r="44">
          <cell r="A44" t="str">
            <v>1 A 01 120 01</v>
          </cell>
          <cell r="B44" t="str">
            <v>Escav. e carga de mater. de jazida(const e restr)</v>
          </cell>
          <cell r="E44" t="str">
            <v>m3</v>
          </cell>
          <cell r="F44">
            <v>2.83</v>
          </cell>
        </row>
        <row r="45">
          <cell r="A45" t="str">
            <v>1 A 01 150 01</v>
          </cell>
          <cell r="B45" t="str">
            <v>Rocha p/ britagem c/ perfur. sobre esteira</v>
          </cell>
          <cell r="E45" t="str">
            <v>m3</v>
          </cell>
          <cell r="F45">
            <v>17.23</v>
          </cell>
        </row>
        <row r="46">
          <cell r="A46" t="str">
            <v>1 A 01 150 02</v>
          </cell>
          <cell r="B46" t="str">
            <v>Rocha p/ britagem com perfuratriz manual</v>
          </cell>
          <cell r="E46" t="str">
            <v>m3</v>
          </cell>
          <cell r="F46">
            <v>19.3</v>
          </cell>
        </row>
        <row r="47">
          <cell r="A47" t="str">
            <v>1 A 01 155 01</v>
          </cell>
          <cell r="B47" t="str">
            <v>Rachão e pedra-de-mão produzidos-(const e rest)</v>
          </cell>
          <cell r="E47" t="str">
            <v>m3</v>
          </cell>
          <cell r="F47">
            <v>13.77</v>
          </cell>
        </row>
        <row r="48">
          <cell r="A48" t="str">
            <v>1 A 01 170 01</v>
          </cell>
          <cell r="B48" t="str">
            <v>Areia extraída com equipamento tipo "drag-line"</v>
          </cell>
          <cell r="E48" t="str">
            <v>m3</v>
          </cell>
          <cell r="F48">
            <v>4.51</v>
          </cell>
        </row>
        <row r="49">
          <cell r="A49" t="str">
            <v>1 A 01 170 02</v>
          </cell>
          <cell r="B49" t="str">
            <v>Areia extraída com trator e carregadeira</v>
          </cell>
          <cell r="E49" t="str">
            <v>m3</v>
          </cell>
          <cell r="F49">
            <v>3.72</v>
          </cell>
        </row>
        <row r="50">
          <cell r="A50" t="str">
            <v>1 A 01 170 03</v>
          </cell>
          <cell r="B50" t="str">
            <v>Areia extraída com draga de sucção (tipo bomba)</v>
          </cell>
          <cell r="E50" t="str">
            <v>m3</v>
          </cell>
          <cell r="F50">
            <v>10.49</v>
          </cell>
        </row>
        <row r="51">
          <cell r="A51" t="str">
            <v>1 A 01 200 01</v>
          </cell>
          <cell r="B51" t="str">
            <v>Brita produzida em central de britagem de 80 m3/h</v>
          </cell>
          <cell r="E51" t="str">
            <v>m3</v>
          </cell>
          <cell r="F51">
            <v>16.3</v>
          </cell>
        </row>
        <row r="52">
          <cell r="A52" t="str">
            <v>1 A 01 200 02</v>
          </cell>
          <cell r="B52" t="str">
            <v>Brita produzida em central de britagem de 30 m3/h</v>
          </cell>
          <cell r="E52" t="str">
            <v>m3</v>
          </cell>
          <cell r="F52">
            <v>21.32</v>
          </cell>
        </row>
        <row r="53">
          <cell r="A53" t="str">
            <v>1 A 01 200 04</v>
          </cell>
          <cell r="B53" t="str">
            <v>Pedra de mão produzida manualmente (consv)</v>
          </cell>
          <cell r="E53" t="str">
            <v>m3</v>
          </cell>
          <cell r="F53">
            <v>24.22</v>
          </cell>
        </row>
        <row r="54">
          <cell r="A54" t="str">
            <v>1 A 01 390 02</v>
          </cell>
          <cell r="B54" t="str">
            <v>Usinagem de CBUQ (capa de rolamento)</v>
          </cell>
          <cell r="E54" t="str">
            <v>t</v>
          </cell>
          <cell r="F54">
            <v>21.02</v>
          </cell>
        </row>
        <row r="55">
          <cell r="A55" t="str">
            <v>1 A 01 390 03</v>
          </cell>
          <cell r="B55" t="str">
            <v>Usinagem de CBUQ (binder)</v>
          </cell>
          <cell r="E55" t="str">
            <v>t</v>
          </cell>
          <cell r="F55">
            <v>20.61</v>
          </cell>
        </row>
        <row r="56">
          <cell r="A56" t="str">
            <v>1 A 01 391 02</v>
          </cell>
          <cell r="B56" t="str">
            <v>Usinagem de areia-asfalto</v>
          </cell>
          <cell r="E56" t="str">
            <v>t</v>
          </cell>
          <cell r="F56">
            <v>23.73</v>
          </cell>
        </row>
        <row r="57">
          <cell r="A57" t="str">
            <v>1 A 01 395 01</v>
          </cell>
          <cell r="B57" t="str">
            <v>Usinagem de brita graduada</v>
          </cell>
          <cell r="E57" t="str">
            <v>m3</v>
          </cell>
          <cell r="F57">
            <v>28.11</v>
          </cell>
        </row>
        <row r="58">
          <cell r="A58" t="str">
            <v>1 A 01 395 02</v>
          </cell>
          <cell r="B58" t="str">
            <v>Usinagem de solo-brita</v>
          </cell>
          <cell r="E58" t="str">
            <v>m3</v>
          </cell>
          <cell r="F58">
            <v>15.54</v>
          </cell>
        </row>
        <row r="59">
          <cell r="A59" t="str">
            <v>1 A 01 396 01</v>
          </cell>
          <cell r="B59" t="str">
            <v>Usinagem de solo-cimento</v>
          </cell>
          <cell r="E59" t="str">
            <v>m3</v>
          </cell>
          <cell r="F59">
            <v>74.66</v>
          </cell>
        </row>
        <row r="60">
          <cell r="A60" t="str">
            <v>1 A 01 396 02</v>
          </cell>
          <cell r="B60" t="str">
            <v>Usinagem de solo melhorado com cimento.</v>
          </cell>
          <cell r="E60" t="str">
            <v>m3</v>
          </cell>
          <cell r="F60">
            <v>40.020000000000003</v>
          </cell>
        </row>
        <row r="61">
          <cell r="A61" t="str">
            <v>1 A 01 397 02</v>
          </cell>
          <cell r="B61" t="str">
            <v>Usinagem de P.M.F.</v>
          </cell>
          <cell r="E61" t="str">
            <v>m3</v>
          </cell>
          <cell r="F61">
            <v>27.83</v>
          </cell>
        </row>
        <row r="62">
          <cell r="A62" t="str">
            <v>1 A 01 398 02</v>
          </cell>
          <cell r="B62" t="str">
            <v>Usinagem de CBUQ p/ reciclagem em usina fixa.</v>
          </cell>
          <cell r="E62" t="str">
            <v>t</v>
          </cell>
          <cell r="F62">
            <v>17.48</v>
          </cell>
        </row>
        <row r="63">
          <cell r="A63" t="str">
            <v>1 A 01 401 01</v>
          </cell>
          <cell r="B63" t="str">
            <v>Fôrma comum de madeira</v>
          </cell>
          <cell r="E63" t="str">
            <v>m2</v>
          </cell>
          <cell r="F63">
            <v>23.01</v>
          </cell>
        </row>
        <row r="64">
          <cell r="A64" t="str">
            <v>1 A 01 402 01</v>
          </cell>
          <cell r="B64" t="str">
            <v>Fôrma de placa compensada resinada</v>
          </cell>
          <cell r="E64" t="str">
            <v>m2</v>
          </cell>
          <cell r="F64">
            <v>18.27</v>
          </cell>
        </row>
        <row r="65">
          <cell r="A65" t="str">
            <v>1 A 01 403 01</v>
          </cell>
          <cell r="B65" t="str">
            <v>Fôrma de placa compensada plastificada</v>
          </cell>
          <cell r="E65" t="str">
            <v>m2</v>
          </cell>
          <cell r="F65">
            <v>20.22</v>
          </cell>
        </row>
        <row r="66">
          <cell r="A66" t="str">
            <v>1 A 01 404 01</v>
          </cell>
          <cell r="B66" t="str">
            <v>Fôrma para tubulão</v>
          </cell>
          <cell r="E66" t="str">
            <v>m2</v>
          </cell>
          <cell r="F66">
            <v>12.33</v>
          </cell>
        </row>
        <row r="67">
          <cell r="A67" t="str">
            <v>1 A 01 407 01</v>
          </cell>
          <cell r="B67" t="str">
            <v>Confecção e lançam. de concreto magro em betoneira</v>
          </cell>
          <cell r="E67" t="str">
            <v>m3</v>
          </cell>
          <cell r="F67">
            <v>134.68</v>
          </cell>
        </row>
        <row r="68">
          <cell r="A68" t="str">
            <v>1 A 01 408 01</v>
          </cell>
          <cell r="B68" t="str">
            <v>Concreto fck=8MPa contr raz uso geral conf e lanç</v>
          </cell>
          <cell r="E68" t="str">
            <v>m3</v>
          </cell>
          <cell r="F68">
            <v>160.74</v>
          </cell>
        </row>
        <row r="69">
          <cell r="A69" t="str">
            <v>1 A 01 410 01</v>
          </cell>
          <cell r="B69" t="str">
            <v>Concreto fck=10MPa contr raz uso geral conf e lanç</v>
          </cell>
          <cell r="E69" t="str">
            <v>m3</v>
          </cell>
          <cell r="F69">
            <v>169.68</v>
          </cell>
        </row>
        <row r="70">
          <cell r="A70" t="str">
            <v>1 A 01 412 01</v>
          </cell>
          <cell r="B70" t="str">
            <v>Concreto fck=12MPa contr raz uso geral conf e lanç</v>
          </cell>
          <cell r="E70" t="str">
            <v>m3</v>
          </cell>
          <cell r="F70">
            <v>179.02</v>
          </cell>
        </row>
        <row r="71">
          <cell r="A71" t="str">
            <v>1 A 01 415 01</v>
          </cell>
          <cell r="B71" t="str">
            <v>Concr estr fck=15MPa contr raz uso ger conf e lanç</v>
          </cell>
          <cell r="E71" t="str">
            <v>m3</v>
          </cell>
          <cell r="F71">
            <v>189.13</v>
          </cell>
        </row>
        <row r="72">
          <cell r="A72" t="str">
            <v>1 A 01 418 01</v>
          </cell>
          <cell r="B72" t="str">
            <v>Concr estr fck=18MPa contr raz uso ger conf e lanç</v>
          </cell>
          <cell r="E72" t="str">
            <v>m3</v>
          </cell>
          <cell r="F72">
            <v>198.85</v>
          </cell>
        </row>
        <row r="73">
          <cell r="A73" t="str">
            <v>1 A 01 422 01</v>
          </cell>
          <cell r="B73" t="str">
            <v>Concr estr fck=22MPa contr raz uso ger conf e lanç</v>
          </cell>
          <cell r="E73" t="str">
            <v>m3</v>
          </cell>
          <cell r="F73">
            <v>216.35</v>
          </cell>
        </row>
        <row r="74">
          <cell r="A74" t="str">
            <v>1 A 01 423 00</v>
          </cell>
          <cell r="B74" t="str">
            <v>Concreto fck=18MPa para pré-moldados (tubos)</v>
          </cell>
          <cell r="E74" t="str">
            <v>m3</v>
          </cell>
          <cell r="F74">
            <v>192.05</v>
          </cell>
        </row>
        <row r="75">
          <cell r="A75" t="str">
            <v>1 A 01 424 00</v>
          </cell>
          <cell r="B75" t="str">
            <v>Concreto poroso para pré-moldados (tubos)</v>
          </cell>
          <cell r="E75" t="str">
            <v>m3</v>
          </cell>
          <cell r="F75">
            <v>195.59</v>
          </cell>
        </row>
        <row r="76">
          <cell r="A76" t="str">
            <v>1 A 01 450 01</v>
          </cell>
          <cell r="B76" t="str">
            <v>Escoramento de bueiros celulares</v>
          </cell>
          <cell r="E76" t="str">
            <v>m3</v>
          </cell>
          <cell r="F76">
            <v>22.81</v>
          </cell>
        </row>
        <row r="77">
          <cell r="A77" t="str">
            <v>1 A 01 512 10</v>
          </cell>
          <cell r="B77" t="str">
            <v>Concreto ciclópico fck=12 MPa</v>
          </cell>
          <cell r="E77" t="str">
            <v>m3</v>
          </cell>
          <cell r="F77">
            <v>135.63</v>
          </cell>
        </row>
        <row r="78">
          <cell r="A78" t="str">
            <v>1 A 01 515 10</v>
          </cell>
          <cell r="B78" t="str">
            <v>Concreto ciclópico fck=15 MPa</v>
          </cell>
          <cell r="E78" t="str">
            <v>m3</v>
          </cell>
          <cell r="F78">
            <v>142.71</v>
          </cell>
        </row>
        <row r="79">
          <cell r="A79" t="str">
            <v>1 A 01 580 01</v>
          </cell>
          <cell r="B79" t="str">
            <v>Fornecimento, preparo e colocação formas aço CA 60</v>
          </cell>
          <cell r="E79" t="str">
            <v>kg</v>
          </cell>
          <cell r="F79">
            <v>3.8</v>
          </cell>
        </row>
        <row r="80">
          <cell r="A80" t="str">
            <v>1 A 01 580 02</v>
          </cell>
          <cell r="B80" t="str">
            <v>Fornecimento, preparo e colocação formas aço CA 50</v>
          </cell>
          <cell r="E80" t="str">
            <v>kg</v>
          </cell>
          <cell r="F80">
            <v>3.62</v>
          </cell>
        </row>
        <row r="81">
          <cell r="A81" t="str">
            <v>1 A 01 580 03</v>
          </cell>
          <cell r="B81" t="str">
            <v>Fornecimento, preparo e colocação formas aço CA 25</v>
          </cell>
          <cell r="E81" t="str">
            <v>kg</v>
          </cell>
          <cell r="F81">
            <v>3.65</v>
          </cell>
        </row>
        <row r="82">
          <cell r="A82" t="str">
            <v>1 A 01 603 01</v>
          </cell>
          <cell r="B82" t="str">
            <v>Argamassa cimento-areia 1:3</v>
          </cell>
          <cell r="E82" t="str">
            <v>m3</v>
          </cell>
          <cell r="F82">
            <v>217.24</v>
          </cell>
        </row>
        <row r="83">
          <cell r="A83" t="str">
            <v>1 A 01 604 01</v>
          </cell>
          <cell r="B83" t="str">
            <v>Argamassa cimento-areia 1:4</v>
          </cell>
          <cell r="E83" t="str">
            <v>m3</v>
          </cell>
          <cell r="F83">
            <v>178.49</v>
          </cell>
        </row>
        <row r="84">
          <cell r="A84" t="str">
            <v>1 A 01 606 01</v>
          </cell>
          <cell r="B84" t="str">
            <v>Argamassa cimento-areia 1:6</v>
          </cell>
          <cell r="E84" t="str">
            <v>m3</v>
          </cell>
          <cell r="F84">
            <v>149.31</v>
          </cell>
        </row>
        <row r="85">
          <cell r="A85" t="str">
            <v>1 A 01 620 01</v>
          </cell>
          <cell r="B85" t="str">
            <v>Argamassa cimento-solo 1:10</v>
          </cell>
          <cell r="E85" t="str">
            <v>m3</v>
          </cell>
          <cell r="F85">
            <v>92.93</v>
          </cell>
        </row>
        <row r="86">
          <cell r="A86" t="str">
            <v>1 A 01 653 00</v>
          </cell>
          <cell r="B86" t="str">
            <v>Usinagem para sub-base de concreto rolado</v>
          </cell>
          <cell r="E86" t="str">
            <v>m3</v>
          </cell>
          <cell r="F86">
            <v>78.349999999999994</v>
          </cell>
        </row>
        <row r="87">
          <cell r="A87" t="str">
            <v>1 A 01 654 00</v>
          </cell>
          <cell r="B87" t="str">
            <v>Usinagem p/ sub-base de concr. de cimento portland</v>
          </cell>
          <cell r="E87" t="str">
            <v>m3</v>
          </cell>
          <cell r="F87">
            <v>80.790000000000006</v>
          </cell>
        </row>
        <row r="88">
          <cell r="A88" t="str">
            <v>1 A 01 656 00</v>
          </cell>
          <cell r="B88" t="str">
            <v>Usinagem p/ conc. de cim. portland c/ forma desliz</v>
          </cell>
          <cell r="E88" t="str">
            <v>m3</v>
          </cell>
          <cell r="F88">
            <v>198.02</v>
          </cell>
        </row>
        <row r="89">
          <cell r="A89" t="str">
            <v>1 A 01 657 00</v>
          </cell>
          <cell r="B89" t="str">
            <v>Usinagem p/ conc.cim. portland c/ equip. peq. por.</v>
          </cell>
          <cell r="E89" t="str">
            <v>m3</v>
          </cell>
          <cell r="F89">
            <v>204.65</v>
          </cell>
        </row>
        <row r="90">
          <cell r="A90" t="str">
            <v>1 A 01 700 00</v>
          </cell>
          <cell r="B90" t="str">
            <v>Fabricação de peças pré mold. de conc. p/ pavim.</v>
          </cell>
          <cell r="E90" t="str">
            <v>m3</v>
          </cell>
          <cell r="F90">
            <v>287.92</v>
          </cell>
        </row>
        <row r="91">
          <cell r="A91" t="str">
            <v>1 A 01 720 00</v>
          </cell>
          <cell r="B91" t="str">
            <v>Concreto fck=18MPa p/ pré-moldados (guarda-corpo)</v>
          </cell>
          <cell r="E91" t="str">
            <v>m3</v>
          </cell>
          <cell r="F91">
            <v>193.95</v>
          </cell>
        </row>
        <row r="92">
          <cell r="A92" t="str">
            <v>1 A 01 720 01</v>
          </cell>
          <cell r="B92" t="str">
            <v>Guarda-corpo tipo GM, moldado no local</v>
          </cell>
          <cell r="E92" t="str">
            <v>m</v>
          </cell>
          <cell r="F92">
            <v>135.57</v>
          </cell>
        </row>
        <row r="93">
          <cell r="A93" t="str">
            <v>1 A 01 720 02</v>
          </cell>
          <cell r="B93" t="str">
            <v>Fabricação de Guarda-corpo</v>
          </cell>
          <cell r="E93" t="str">
            <v>m</v>
          </cell>
          <cell r="F93">
            <v>24.2</v>
          </cell>
        </row>
        <row r="94">
          <cell r="A94" t="str">
            <v>1 A 01 725 01</v>
          </cell>
          <cell r="B94" t="str">
            <v>Fabricação de balizador de concreto</v>
          </cell>
          <cell r="E94" t="str">
            <v>un</v>
          </cell>
          <cell r="F94">
            <v>7.61</v>
          </cell>
        </row>
        <row r="95">
          <cell r="A95" t="str">
            <v>1 A 01 730 00</v>
          </cell>
          <cell r="B95" t="str">
            <v>Concreto fck=18MPa p/ pré moldados (mourões)</v>
          </cell>
          <cell r="E95" t="str">
            <v>m3</v>
          </cell>
          <cell r="F95">
            <v>222.81</v>
          </cell>
        </row>
        <row r="96">
          <cell r="A96" t="str">
            <v>1 A 01 730 01</v>
          </cell>
          <cell r="B96" t="str">
            <v>Fabr. mourão de concr. esticador seção quad. 15cm</v>
          </cell>
          <cell r="E96" t="str">
            <v>un</v>
          </cell>
          <cell r="F96">
            <v>23.5</v>
          </cell>
        </row>
        <row r="97">
          <cell r="A97" t="str">
            <v>1 A 01 730 02</v>
          </cell>
          <cell r="B97" t="str">
            <v>Fabr. mourão de concr esticador seção triang. 15cm</v>
          </cell>
          <cell r="E97" t="str">
            <v>un</v>
          </cell>
          <cell r="F97">
            <v>14.8</v>
          </cell>
        </row>
        <row r="98">
          <cell r="A98" t="str">
            <v>1 A 01 735 01</v>
          </cell>
          <cell r="B98" t="str">
            <v>Fabr. mourão de concreto suporte seção quad. 11cm</v>
          </cell>
          <cell r="E98" t="str">
            <v>un</v>
          </cell>
          <cell r="F98">
            <v>16.170000000000002</v>
          </cell>
        </row>
        <row r="99">
          <cell r="A99" t="str">
            <v>1 A 01 735 02</v>
          </cell>
          <cell r="B99" t="str">
            <v>Fabr. mourão de concr. suporte seção triang. 11cm</v>
          </cell>
          <cell r="E99" t="str">
            <v>un</v>
          </cell>
          <cell r="F99">
            <v>10.56</v>
          </cell>
        </row>
        <row r="100">
          <cell r="A100" t="str">
            <v>1 A 01 739 01</v>
          </cell>
          <cell r="B100" t="str">
            <v>Confecção de tubos de concreto D=0,20m</v>
          </cell>
          <cell r="E100" t="str">
            <v>m</v>
          </cell>
          <cell r="F100">
            <v>9.2100000000000009</v>
          </cell>
        </row>
        <row r="101">
          <cell r="A101" t="str">
            <v>1 A 01 740 01</v>
          </cell>
          <cell r="B101" t="str">
            <v>Confecção de tubos de concreto perfurado D=0,20m</v>
          </cell>
          <cell r="E101" t="str">
            <v>m</v>
          </cell>
          <cell r="F101">
            <v>9.43</v>
          </cell>
        </row>
        <row r="102">
          <cell r="A102" t="str">
            <v>1 A 01 741 01</v>
          </cell>
          <cell r="B102" t="str">
            <v>Confecção de tubos de concreto poroso D=0,20m</v>
          </cell>
          <cell r="E102" t="str">
            <v>m</v>
          </cell>
          <cell r="F102">
            <v>9.31</v>
          </cell>
        </row>
        <row r="103">
          <cell r="A103" t="str">
            <v>1 A 01 745 01</v>
          </cell>
          <cell r="B103" t="str">
            <v>Confecção de tubos de concreto D=0,30m</v>
          </cell>
          <cell r="E103" t="str">
            <v>m</v>
          </cell>
          <cell r="F103">
            <v>15.16</v>
          </cell>
        </row>
        <row r="104">
          <cell r="A104" t="str">
            <v>1 A 01 746 01</v>
          </cell>
          <cell r="B104" t="str">
            <v>Confecção de tubos de concreto perfurado D=0,30m</v>
          </cell>
          <cell r="E104" t="str">
            <v>m</v>
          </cell>
          <cell r="F104">
            <v>15.38</v>
          </cell>
        </row>
        <row r="105">
          <cell r="A105" t="str">
            <v>1 A 01 747 01</v>
          </cell>
          <cell r="B105" t="str">
            <v>Confecção de tubos de concreto poroso D=0,30m</v>
          </cell>
          <cell r="E105" t="str">
            <v>m</v>
          </cell>
          <cell r="F105">
            <v>15.36</v>
          </cell>
        </row>
        <row r="106">
          <cell r="A106" t="str">
            <v>1 A 01 751 01</v>
          </cell>
          <cell r="B106" t="str">
            <v>Confecção de tubos de concreto D=0,40m</v>
          </cell>
          <cell r="E106" t="str">
            <v>m</v>
          </cell>
          <cell r="F106">
            <v>22.53</v>
          </cell>
        </row>
        <row r="107">
          <cell r="A107" t="str">
            <v>1 A 01 752 01</v>
          </cell>
          <cell r="B107" t="str">
            <v>Confecção de tubos de concreto perfurado D=0,40m</v>
          </cell>
          <cell r="E107" t="str">
            <v>m</v>
          </cell>
          <cell r="F107">
            <v>22.75</v>
          </cell>
        </row>
        <row r="108">
          <cell r="A108" t="str">
            <v>1 A 01 753 01</v>
          </cell>
          <cell r="B108" t="str">
            <v>Confecção de tubos de concreto poroso D=0,40m</v>
          </cell>
          <cell r="E108" t="str">
            <v>m</v>
          </cell>
          <cell r="F108">
            <v>22.84</v>
          </cell>
        </row>
        <row r="109">
          <cell r="A109" t="str">
            <v>1 A 01 755 01</v>
          </cell>
          <cell r="B109" t="str">
            <v>Confecção de tubos de concreto armado D=0,60m CA-4</v>
          </cell>
          <cell r="E109" t="str">
            <v>m</v>
          </cell>
          <cell r="F109">
            <v>90.58</v>
          </cell>
        </row>
        <row r="110">
          <cell r="A110" t="str">
            <v>1 A 01 760 01</v>
          </cell>
          <cell r="B110" t="str">
            <v>Confecção de tubos de concreto armado D=0,80m CA-4</v>
          </cell>
          <cell r="E110" t="str">
            <v>m</v>
          </cell>
          <cell r="F110">
            <v>138.6</v>
          </cell>
        </row>
        <row r="111">
          <cell r="A111" t="str">
            <v>1 A 01 765 01</v>
          </cell>
          <cell r="B111" t="str">
            <v>Confecção de tubos de concreto armado D=1,00m CA-4</v>
          </cell>
          <cell r="E111" t="str">
            <v>m</v>
          </cell>
          <cell r="F111">
            <v>209.05</v>
          </cell>
        </row>
        <row r="112">
          <cell r="A112" t="str">
            <v>1 A 01 770 01</v>
          </cell>
          <cell r="B112" t="str">
            <v>Confecção de tubos de concreto armado D=1,20m CA-4</v>
          </cell>
          <cell r="E112" t="str">
            <v>m</v>
          </cell>
          <cell r="F112">
            <v>290.89</v>
          </cell>
        </row>
        <row r="113">
          <cell r="A113" t="str">
            <v>1 A 01 775 01</v>
          </cell>
          <cell r="B113" t="str">
            <v>Confecção de tubos de concreto armado D=1,50m CA-4</v>
          </cell>
          <cell r="E113" t="str">
            <v>m</v>
          </cell>
          <cell r="F113">
            <v>452.94</v>
          </cell>
        </row>
        <row r="114">
          <cell r="A114" t="str">
            <v>1 A 01 780 01</v>
          </cell>
          <cell r="B114" t="str">
            <v>Obtenção de grama para replantio</v>
          </cell>
          <cell r="E114" t="str">
            <v>m2</v>
          </cell>
          <cell r="F114">
            <v>0.67</v>
          </cell>
        </row>
        <row r="115">
          <cell r="A115" t="str">
            <v>1 A 01 790 01</v>
          </cell>
          <cell r="B115" t="str">
            <v>Guia de madeira - 2,5 x 7,0 cm</v>
          </cell>
          <cell r="E115" t="str">
            <v>m</v>
          </cell>
          <cell r="F115">
            <v>0.94</v>
          </cell>
        </row>
        <row r="116">
          <cell r="A116" t="str">
            <v>1 A 01 790 02</v>
          </cell>
          <cell r="B116" t="str">
            <v>Guia de madeira - 2,5 x 10,0 cm</v>
          </cell>
          <cell r="E116" t="str">
            <v>m</v>
          </cell>
          <cell r="F116">
            <v>1.19</v>
          </cell>
        </row>
        <row r="117">
          <cell r="A117" t="str">
            <v>1 A 01 800 01</v>
          </cell>
          <cell r="B117" t="str">
            <v>Chapa de aço 16 rec. para placa de sinalização</v>
          </cell>
          <cell r="E117" t="str">
            <v>m2</v>
          </cell>
          <cell r="F117">
            <v>14.12</v>
          </cell>
        </row>
        <row r="118">
          <cell r="A118" t="str">
            <v>1 A 01 810 01</v>
          </cell>
          <cell r="B118" t="str">
            <v>Calha metálica semi-circular D=0,40 m</v>
          </cell>
          <cell r="E118" t="str">
            <v>m</v>
          </cell>
          <cell r="F118">
            <v>94.26</v>
          </cell>
        </row>
        <row r="119">
          <cell r="A119" t="str">
            <v>1 A 01 850 01</v>
          </cell>
          <cell r="B119" t="str">
            <v>Confecção de placa de sinalização semi-refletiva</v>
          </cell>
          <cell r="E119" t="str">
            <v>m2</v>
          </cell>
          <cell r="F119">
            <v>111.28</v>
          </cell>
        </row>
        <row r="120">
          <cell r="A120" t="str">
            <v>1 A 01 860 01</v>
          </cell>
          <cell r="B120" t="str">
            <v>Confecção de placa de sinalização tot. refletiva</v>
          </cell>
          <cell r="E120" t="str">
            <v>m2</v>
          </cell>
          <cell r="F120">
            <v>156.53</v>
          </cell>
        </row>
        <row r="121">
          <cell r="A121" t="str">
            <v>1 A 01 870 01</v>
          </cell>
          <cell r="B121" t="str">
            <v>Confecção de suporte e travessa p/ placa de sinal.</v>
          </cell>
          <cell r="E121" t="str">
            <v>un</v>
          </cell>
          <cell r="F121">
            <v>18.64</v>
          </cell>
        </row>
        <row r="122">
          <cell r="A122" t="str">
            <v>1 A 01 890 01</v>
          </cell>
          <cell r="B122" t="str">
            <v>Escavação manual em material de 1a categoria</v>
          </cell>
          <cell r="E122" t="str">
            <v>m3</v>
          </cell>
          <cell r="F122">
            <v>14.07</v>
          </cell>
        </row>
        <row r="123">
          <cell r="A123" t="str">
            <v>1 A 01 891 01</v>
          </cell>
          <cell r="B123" t="str">
            <v>Escavação manual de vala em material de 1a cat.</v>
          </cell>
          <cell r="E123" t="str">
            <v>m3</v>
          </cell>
          <cell r="F123">
            <v>16.27</v>
          </cell>
        </row>
        <row r="124">
          <cell r="A124" t="str">
            <v>1 A 01 892 01</v>
          </cell>
          <cell r="B124" t="str">
            <v>Escavação mecânica de vala em material de 1a cat.</v>
          </cell>
          <cell r="E124" t="str">
            <v>m3</v>
          </cell>
          <cell r="F124">
            <v>2.74</v>
          </cell>
        </row>
        <row r="125">
          <cell r="A125" t="str">
            <v>1 A 01 893 01</v>
          </cell>
          <cell r="B125" t="str">
            <v>Compactação manual</v>
          </cell>
          <cell r="E125" t="str">
            <v>m3</v>
          </cell>
          <cell r="F125">
            <v>7.11</v>
          </cell>
        </row>
        <row r="126">
          <cell r="A126" t="str">
            <v>1 A 01 894 01</v>
          </cell>
          <cell r="B126" t="str">
            <v>Lastro de brita</v>
          </cell>
          <cell r="E126" t="str">
            <v>m3</v>
          </cell>
          <cell r="F126">
            <v>24.14</v>
          </cell>
        </row>
        <row r="127">
          <cell r="A127" t="str">
            <v>1 A 99 001 00</v>
          </cell>
          <cell r="B127" t="str">
            <v>Mistura areia-asfalto usinada a frio</v>
          </cell>
          <cell r="E127" t="str">
            <v>m3</v>
          </cell>
          <cell r="F127">
            <v>0</v>
          </cell>
        </row>
        <row r="128">
          <cell r="A128" t="str">
            <v>1 A 99 002 00</v>
          </cell>
          <cell r="B128" t="str">
            <v>Mistura areia-asfalto usinada a quente</v>
          </cell>
          <cell r="E128" t="str">
            <v>m3</v>
          </cell>
          <cell r="F128">
            <v>0</v>
          </cell>
        </row>
        <row r="129">
          <cell r="A129" t="str">
            <v>1 A 99 003 00</v>
          </cell>
          <cell r="B129" t="str">
            <v>Mistura betuminosa usinada a frio</v>
          </cell>
          <cell r="E129" t="str">
            <v>m3</v>
          </cell>
          <cell r="F129">
            <v>0</v>
          </cell>
        </row>
        <row r="130">
          <cell r="A130" t="str">
            <v>1 A 99 004 00</v>
          </cell>
          <cell r="B130" t="str">
            <v>Mistura betuminosa usinada a quente</v>
          </cell>
          <cell r="E130" t="str">
            <v>m3</v>
          </cell>
          <cell r="F130">
            <v>0</v>
          </cell>
        </row>
        <row r="131">
          <cell r="A131" t="str">
            <v>1 A 99 005 00</v>
          </cell>
          <cell r="B131" t="str">
            <v>Mistura betuminosa</v>
          </cell>
          <cell r="E131" t="str">
            <v>m3</v>
          </cell>
          <cell r="F131">
            <v>0</v>
          </cell>
        </row>
        <row r="132">
          <cell r="A132" t="str">
            <v>1 B 00 301 00</v>
          </cell>
          <cell r="B132" t="str">
            <v>Alvenaria de pedra argamassada</v>
          </cell>
          <cell r="E132" t="str">
            <v>m3</v>
          </cell>
          <cell r="F132">
            <v>105.07</v>
          </cell>
        </row>
        <row r="133">
          <cell r="A133" t="str">
            <v>1 B 00 902 01</v>
          </cell>
          <cell r="B133" t="str">
            <v>Alvenaria de tijolos</v>
          </cell>
          <cell r="E133" t="str">
            <v>m2</v>
          </cell>
          <cell r="F133">
            <v>25</v>
          </cell>
        </row>
        <row r="134">
          <cell r="A134" t="str">
            <v>1 B 00 903 01</v>
          </cell>
          <cell r="B134" t="str">
            <v>Dentes para bueiros duplos D=1,00 m</v>
          </cell>
          <cell r="E134" t="str">
            <v>und</v>
          </cell>
          <cell r="F134">
            <v>79.489999999999995</v>
          </cell>
        </row>
        <row r="135">
          <cell r="A135" t="str">
            <v>1 B 00 904 01</v>
          </cell>
          <cell r="B135" t="str">
            <v>Dentes para bueiros duplos D=1,20 m</v>
          </cell>
          <cell r="E135" t="str">
            <v>und</v>
          </cell>
          <cell r="F135">
            <v>89.9</v>
          </cell>
        </row>
        <row r="136">
          <cell r="A136" t="str">
            <v>1 B 00 905 01</v>
          </cell>
          <cell r="B136" t="str">
            <v>Dentes para bueiros duplos D=1,50 m</v>
          </cell>
          <cell r="E136" t="str">
            <v>und</v>
          </cell>
          <cell r="F136">
            <v>111.04</v>
          </cell>
        </row>
        <row r="137">
          <cell r="A137" t="str">
            <v>1 B 00 906 01</v>
          </cell>
          <cell r="B137" t="str">
            <v>Dentes para bueiros simples D=0,60 m</v>
          </cell>
          <cell r="E137" t="str">
            <v>und</v>
          </cell>
          <cell r="F137">
            <v>26.82</v>
          </cell>
        </row>
        <row r="138">
          <cell r="A138" t="str">
            <v>1 B 00 907 01</v>
          </cell>
          <cell r="B138" t="str">
            <v>Dentes para bueiros simples D=0,80 m</v>
          </cell>
          <cell r="E138" t="str">
            <v>und</v>
          </cell>
          <cell r="F138">
            <v>33.369999999999997</v>
          </cell>
        </row>
        <row r="139">
          <cell r="A139" t="str">
            <v>1 B 00 908 01</v>
          </cell>
          <cell r="B139" t="str">
            <v>Dentes para bueiros simples D=1,00 m</v>
          </cell>
          <cell r="E139" t="str">
            <v>und</v>
          </cell>
          <cell r="F139">
            <v>39.67</v>
          </cell>
        </row>
        <row r="140">
          <cell r="A140" t="str">
            <v>1 B 00 909 01</v>
          </cell>
          <cell r="B140" t="str">
            <v>Dentes para bueiros simples D=1,20 m</v>
          </cell>
          <cell r="E140" t="str">
            <v>und</v>
          </cell>
          <cell r="F140">
            <v>45.01</v>
          </cell>
        </row>
        <row r="141">
          <cell r="A141" t="str">
            <v>1 B 00 910 01</v>
          </cell>
          <cell r="B141" t="str">
            <v>Dentes para bueiros simples D=1,50 m</v>
          </cell>
          <cell r="E141" t="str">
            <v>und</v>
          </cell>
          <cell r="F141">
            <v>57.18</v>
          </cell>
        </row>
        <row r="142">
          <cell r="A142" t="str">
            <v>1 B 00 911 01</v>
          </cell>
          <cell r="B142" t="str">
            <v>Dentes para bueiros triplos D=1,00 m</v>
          </cell>
          <cell r="E142" t="str">
            <v>und</v>
          </cell>
          <cell r="F142">
            <v>116.43</v>
          </cell>
        </row>
        <row r="143">
          <cell r="A143" t="str">
            <v>1 B 00 912 01</v>
          </cell>
          <cell r="B143" t="str">
            <v>Dentes para bueiros triplos D=1,20 m</v>
          </cell>
          <cell r="E143" t="str">
            <v>und</v>
          </cell>
          <cell r="F143">
            <v>134.91999999999999</v>
          </cell>
        </row>
        <row r="144">
          <cell r="A144" t="str">
            <v>1 B 00 913 01</v>
          </cell>
          <cell r="B144" t="str">
            <v>Dentes para bueiros triplos D=1,50 m</v>
          </cell>
          <cell r="E144" t="str">
            <v>und</v>
          </cell>
          <cell r="F144">
            <v>164.46</v>
          </cell>
        </row>
        <row r="145">
          <cell r="A145" t="str">
            <v>1 B 00 999 06</v>
          </cell>
          <cell r="B145" t="str">
            <v>Solo local / selo de argila apiloado</v>
          </cell>
          <cell r="E145" t="str">
            <v>m3</v>
          </cell>
          <cell r="F145">
            <v>7.62</v>
          </cell>
        </row>
        <row r="146">
          <cell r="A146" t="str">
            <v>1 B 02 702 00</v>
          </cell>
          <cell r="B146" t="str">
            <v>Limp. e enchim. junta pav. concr. (const e rest)</v>
          </cell>
          <cell r="E146" t="str">
            <v>m</v>
          </cell>
          <cell r="F146">
            <v>1.99</v>
          </cell>
        </row>
        <row r="147">
          <cell r="B147" t="str">
            <v>Construção</v>
          </cell>
        </row>
        <row r="148">
          <cell r="A148" t="str">
            <v>2 S 01 000 00</v>
          </cell>
          <cell r="B148" t="str">
            <v>Desm. dest. limpeza áreas c/arv. diam. até 0,15 m</v>
          </cell>
          <cell r="E148" t="str">
            <v>m2</v>
          </cell>
          <cell r="F148">
            <v>0.21</v>
          </cell>
        </row>
        <row r="149">
          <cell r="A149" t="str">
            <v>2 S 01 010 00</v>
          </cell>
          <cell r="B149" t="str">
            <v>Destocamento de árvores D=0,15 a 0,30 m</v>
          </cell>
          <cell r="E149" t="str">
            <v>und</v>
          </cell>
          <cell r="F149">
            <v>21.1</v>
          </cell>
        </row>
        <row r="150">
          <cell r="A150" t="str">
            <v>2 S 01 012 00</v>
          </cell>
          <cell r="B150" t="str">
            <v>Destocamento de árvores c/diâm. &gt; 0,30 m</v>
          </cell>
          <cell r="E150" t="str">
            <v>und</v>
          </cell>
          <cell r="F150">
            <v>52.76</v>
          </cell>
        </row>
        <row r="151">
          <cell r="A151" t="str">
            <v>2 S 01 100 01</v>
          </cell>
          <cell r="B151" t="str">
            <v>Esc. carga transp. mat 1ª cat DMT 50 m</v>
          </cell>
          <cell r="E151" t="str">
            <v>m3</v>
          </cell>
          <cell r="F151">
            <v>1.1200000000000001</v>
          </cell>
        </row>
        <row r="152">
          <cell r="A152" t="str">
            <v>2 S 01 100 02</v>
          </cell>
          <cell r="B152" t="str">
            <v>Esc. carga transp. mat 1ª cat DMT 50 a 200m c/m</v>
          </cell>
          <cell r="E152" t="str">
            <v>m3</v>
          </cell>
          <cell r="F152">
            <v>3.48</v>
          </cell>
        </row>
        <row r="153">
          <cell r="A153" t="str">
            <v>2 S 01 100 03</v>
          </cell>
          <cell r="B153" t="str">
            <v>Esc. carga transp. mat 1ª cat DMT 200 a 400m c/m</v>
          </cell>
          <cell r="E153" t="str">
            <v>m3</v>
          </cell>
          <cell r="F153">
            <v>4.2300000000000004</v>
          </cell>
        </row>
        <row r="154">
          <cell r="A154" t="str">
            <v>2 S 01 100 04</v>
          </cell>
          <cell r="B154" t="str">
            <v>Esc. carga transp. mat 1ª cat DMT 400 a 600m c/m</v>
          </cell>
          <cell r="E154" t="str">
            <v>m3</v>
          </cell>
          <cell r="F154">
            <v>5.0199999999999996</v>
          </cell>
        </row>
        <row r="155">
          <cell r="A155" t="str">
            <v>2 S 01 100 05</v>
          </cell>
          <cell r="B155" t="str">
            <v>Esc. carga transp. mat 1ª cat DMT 600 a 800m c/m</v>
          </cell>
          <cell r="E155" t="str">
            <v>m3</v>
          </cell>
          <cell r="F155">
            <v>5.72</v>
          </cell>
        </row>
        <row r="156">
          <cell r="A156" t="str">
            <v>2 S 01 100 06</v>
          </cell>
          <cell r="B156" t="str">
            <v>Esc. carga transp. mat 1ª cat DMT 800 a 1000m c/m</v>
          </cell>
          <cell r="E156" t="str">
            <v>m3</v>
          </cell>
          <cell r="F156">
            <v>6.59</v>
          </cell>
        </row>
        <row r="157">
          <cell r="A157" t="str">
            <v>2 S 01 100 07</v>
          </cell>
          <cell r="B157" t="str">
            <v>Esc. carga transp. mat 1ª cat DMT 1000 a 1200m c/m</v>
          </cell>
          <cell r="E157" t="str">
            <v>m3</v>
          </cell>
          <cell r="F157">
            <v>7.51</v>
          </cell>
        </row>
        <row r="158">
          <cell r="A158" t="str">
            <v>2 S 01 100 08</v>
          </cell>
          <cell r="B158" t="str">
            <v>Esc. carga transp. mat 1ª cat DMT 1200 a 1400m c/m</v>
          </cell>
          <cell r="E158" t="str">
            <v>m3</v>
          </cell>
          <cell r="F158">
            <v>8.36</v>
          </cell>
        </row>
        <row r="159">
          <cell r="A159" t="str">
            <v>2 S 01 100 09</v>
          </cell>
          <cell r="B159" t="str">
            <v>Esc. carga tr. mat 1ª c. DMT 50 a 200m c/carreg</v>
          </cell>
          <cell r="E159" t="str">
            <v>m3</v>
          </cell>
          <cell r="F159">
            <v>3.63</v>
          </cell>
        </row>
        <row r="160">
          <cell r="A160" t="str">
            <v>2 S 01 100 10</v>
          </cell>
          <cell r="B160" t="str">
            <v>Esc. carga tr. mat 1ª c. DMT 200 a 400m c/carreg</v>
          </cell>
          <cell r="E160" t="str">
            <v>m3</v>
          </cell>
          <cell r="F160">
            <v>3.91</v>
          </cell>
        </row>
        <row r="161">
          <cell r="A161" t="str">
            <v>2 S 01 100 11</v>
          </cell>
          <cell r="B161" t="str">
            <v>Esc. carga tr. mat 1ª c. DMT 400 a 600m c/carreg</v>
          </cell>
          <cell r="E161" t="str">
            <v>m3</v>
          </cell>
          <cell r="F161">
            <v>4.1100000000000003</v>
          </cell>
        </row>
        <row r="162">
          <cell r="A162" t="str">
            <v>2 S 01 100 12</v>
          </cell>
          <cell r="B162" t="str">
            <v>Esc. carga tr. mat 1ª c. DMT 600 a 800m c/carreg</v>
          </cell>
          <cell r="E162" t="str">
            <v>m3</v>
          </cell>
          <cell r="F162">
            <v>4.47</v>
          </cell>
        </row>
        <row r="163">
          <cell r="A163" t="str">
            <v>2 S 01 100 13</v>
          </cell>
          <cell r="B163" t="str">
            <v>Esc. carga tr. mat 1ª c. DMT 800 a 1000m c/carreg</v>
          </cell>
          <cell r="E163" t="str">
            <v>m3</v>
          </cell>
          <cell r="F163">
            <v>4.68</v>
          </cell>
        </row>
        <row r="164">
          <cell r="A164" t="str">
            <v>2 S 01 100 14</v>
          </cell>
          <cell r="B164" t="str">
            <v>Esc. carga tr. mat 1ª c. DMT 1000 a 1200m c/carreg</v>
          </cell>
          <cell r="E164" t="str">
            <v>m3</v>
          </cell>
          <cell r="F164">
            <v>4.97</v>
          </cell>
        </row>
        <row r="165">
          <cell r="A165" t="str">
            <v>2 S 01 100 15</v>
          </cell>
          <cell r="B165" t="str">
            <v>Esc. carga tr. mat 1ª c. DMT 1200 a 1400m c/carreg</v>
          </cell>
          <cell r="E165" t="str">
            <v>m3</v>
          </cell>
          <cell r="F165">
            <v>5.14</v>
          </cell>
        </row>
        <row r="166">
          <cell r="A166" t="str">
            <v>2 S 01 100 16</v>
          </cell>
          <cell r="B166" t="str">
            <v>Esc. carga tr. mat 1ª c. DMT 1400 a 1600m c/carreg</v>
          </cell>
          <cell r="E166" t="str">
            <v>m3</v>
          </cell>
          <cell r="F166">
            <v>5.31</v>
          </cell>
        </row>
        <row r="167">
          <cell r="A167" t="str">
            <v>2 S 01 100 17</v>
          </cell>
          <cell r="B167" t="str">
            <v>Esc. carga tr. mat 1ª c. DMT 1600 a 1800m c/carreg</v>
          </cell>
          <cell r="E167" t="str">
            <v>m3</v>
          </cell>
          <cell r="F167">
            <v>5.44</v>
          </cell>
        </row>
        <row r="168">
          <cell r="A168" t="str">
            <v>2 S 01 100 18</v>
          </cell>
          <cell r="B168" t="str">
            <v>Esc. carga tr. mat 1ª c. DMT 1800 a 2000m c/carreg</v>
          </cell>
          <cell r="E168" t="str">
            <v>m3</v>
          </cell>
          <cell r="F168">
            <v>5.72</v>
          </cell>
        </row>
        <row r="169">
          <cell r="A169" t="str">
            <v>2 S 01 100 19</v>
          </cell>
          <cell r="B169" t="str">
            <v>Esc. carga tr. mat 1ª c. DMT 2000 a 3000m c/carreg</v>
          </cell>
          <cell r="E169" t="str">
            <v>m3</v>
          </cell>
          <cell r="F169">
            <v>6.42</v>
          </cell>
        </row>
        <row r="170">
          <cell r="A170" t="str">
            <v>2 S 01 100 20</v>
          </cell>
          <cell r="B170" t="str">
            <v>Esc. carga tr. mat 1ª c. DMT 3000 a 5000m c/carreg</v>
          </cell>
          <cell r="E170" t="str">
            <v>m3</v>
          </cell>
          <cell r="F170">
            <v>8.36</v>
          </cell>
        </row>
        <row r="171">
          <cell r="A171" t="str">
            <v>2 S 01 100 21</v>
          </cell>
          <cell r="B171" t="str">
            <v>Escavação carga transp. manual mat.1a cat. DT=20m</v>
          </cell>
          <cell r="E171" t="str">
            <v>m3</v>
          </cell>
          <cell r="F171">
            <v>15.59</v>
          </cell>
        </row>
        <row r="172">
          <cell r="A172" t="str">
            <v>2 S 01 100 22</v>
          </cell>
          <cell r="B172" t="str">
            <v>Esc. carga transp. mat 1ª cat DMT 50 a 200m c/e</v>
          </cell>
          <cell r="E172" t="str">
            <v>m3</v>
          </cell>
          <cell r="F172">
            <v>3.51</v>
          </cell>
        </row>
        <row r="173">
          <cell r="A173" t="str">
            <v>2 S 01 100 23</v>
          </cell>
          <cell r="B173" t="str">
            <v>Esc. carga transp. mat 1ª cat DMT 200 a 400m c/e</v>
          </cell>
          <cell r="E173" t="str">
            <v>m3</v>
          </cell>
          <cell r="F173">
            <v>3.86</v>
          </cell>
        </row>
        <row r="174">
          <cell r="A174" t="str">
            <v>2 S 01 100 24</v>
          </cell>
          <cell r="B174" t="str">
            <v>Esc. carga transp. mat 1ª cat DMT 400 a 600m c/e</v>
          </cell>
          <cell r="E174" t="str">
            <v>m3</v>
          </cell>
          <cell r="F174">
            <v>4.0599999999999996</v>
          </cell>
        </row>
        <row r="175">
          <cell r="A175" t="str">
            <v>2 S 01 100 25</v>
          </cell>
          <cell r="B175" t="str">
            <v>Esc. carga transp. mat 1ª cat DMT 600 a 800m c/e</v>
          </cell>
          <cell r="E175" t="str">
            <v>m3</v>
          </cell>
          <cell r="F175">
            <v>4.3600000000000003</v>
          </cell>
        </row>
        <row r="176">
          <cell r="A176" t="str">
            <v>2 S 01 100 26</v>
          </cell>
          <cell r="B176" t="str">
            <v>Esc. carga transp. mat 1ª cat DMT 800 a 1000m c/e</v>
          </cell>
          <cell r="E176" t="str">
            <v>m3</v>
          </cell>
          <cell r="F176">
            <v>4.6500000000000004</v>
          </cell>
        </row>
        <row r="177">
          <cell r="A177" t="str">
            <v>2 S 01 100 27</v>
          </cell>
          <cell r="B177" t="str">
            <v>Esc. carga transp. mat 1ª cat DMT 1000 a 1200m c/e</v>
          </cell>
          <cell r="E177" t="str">
            <v>m3</v>
          </cell>
          <cell r="F177">
            <v>4.88</v>
          </cell>
        </row>
        <row r="178">
          <cell r="A178" t="str">
            <v>2 S 01 100 28</v>
          </cell>
          <cell r="B178" t="str">
            <v>Esc. carga transp. mat 1ª cat DMT 1200 a 1400m c/e</v>
          </cell>
          <cell r="E178" t="str">
            <v>m3</v>
          </cell>
          <cell r="F178">
            <v>5.05</v>
          </cell>
        </row>
        <row r="179">
          <cell r="A179" t="str">
            <v>2 S 01 100 29</v>
          </cell>
          <cell r="B179" t="str">
            <v>Esc. carga transp. mat 1ª cat DMT 1400 a 1600m c/e</v>
          </cell>
          <cell r="E179" t="str">
            <v>m3</v>
          </cell>
          <cell r="F179">
            <v>5.33</v>
          </cell>
        </row>
        <row r="180">
          <cell r="A180" t="str">
            <v>2 S 01 100 30</v>
          </cell>
          <cell r="B180" t="str">
            <v>Esc. carga transp. mat 1ª cat DMT 1600 a 1800m c/e</v>
          </cell>
          <cell r="E180" t="str">
            <v>m3</v>
          </cell>
          <cell r="F180">
            <v>5.41</v>
          </cell>
        </row>
        <row r="181">
          <cell r="A181" t="str">
            <v>2 S 01 100 31</v>
          </cell>
          <cell r="B181" t="str">
            <v>Esc. carga transp. mat 1ª cat DMT 1800 a 2000m c/e</v>
          </cell>
          <cell r="E181" t="str">
            <v>m3</v>
          </cell>
          <cell r="F181">
            <v>5.63</v>
          </cell>
        </row>
        <row r="182">
          <cell r="A182" t="str">
            <v>2 S 01 100 32</v>
          </cell>
          <cell r="B182" t="str">
            <v>Esc. carga transp. mat 1ª cat DMT 2000 a 3000m c/e</v>
          </cell>
          <cell r="E182" t="str">
            <v>m3</v>
          </cell>
          <cell r="F182">
            <v>6.35</v>
          </cell>
        </row>
        <row r="183">
          <cell r="A183" t="str">
            <v>2 S 01 100 33</v>
          </cell>
          <cell r="B183" t="str">
            <v>Esc. carga transp. mat 1ª cat DMT 3000 a 5000m c/e</v>
          </cell>
          <cell r="E183" t="str">
            <v>m3</v>
          </cell>
          <cell r="F183">
            <v>8.32</v>
          </cell>
        </row>
        <row r="184">
          <cell r="A184" t="str">
            <v>2 S 01 101 01</v>
          </cell>
          <cell r="B184" t="str">
            <v>Esc. carga transp. mat 2ª cat DMT 50m</v>
          </cell>
          <cell r="E184" t="str">
            <v>m3</v>
          </cell>
          <cell r="F184">
            <v>2.38</v>
          </cell>
        </row>
        <row r="185">
          <cell r="A185" t="str">
            <v>2 S 01 101 02</v>
          </cell>
          <cell r="B185" t="str">
            <v>Esc. carga transp. mat 2ª cat DMT 50 a 200m c/m</v>
          </cell>
          <cell r="E185" t="str">
            <v>m3</v>
          </cell>
          <cell r="F185">
            <v>6.04</v>
          </cell>
        </row>
        <row r="186">
          <cell r="A186" t="str">
            <v>2 S 01 101 03</v>
          </cell>
          <cell r="B186" t="str">
            <v>Esc. carga transp. mat 2ª cat DMT 200 a 400m c/m</v>
          </cell>
          <cell r="E186" t="str">
            <v>m3</v>
          </cell>
          <cell r="F186">
            <v>6.06</v>
          </cell>
        </row>
        <row r="187">
          <cell r="A187" t="str">
            <v>2 S 01 101 04</v>
          </cell>
          <cell r="B187" t="str">
            <v>Esc. carga transp. mat 2ª cat DMT 400 a 600m c/m</v>
          </cell>
          <cell r="E187" t="str">
            <v>m3</v>
          </cell>
          <cell r="F187">
            <v>7.35</v>
          </cell>
        </row>
        <row r="188">
          <cell r="A188" t="str">
            <v>2 S 01 101 05</v>
          </cell>
          <cell r="B188" t="str">
            <v>Esc. carga transp. mat 2ª cat DMT 600 a 800m c/m</v>
          </cell>
          <cell r="E188" t="str">
            <v>m3</v>
          </cell>
          <cell r="F188">
            <v>8.65</v>
          </cell>
        </row>
        <row r="189">
          <cell r="A189" t="str">
            <v>2 S 01 101 06</v>
          </cell>
          <cell r="B189" t="str">
            <v>Esc. carga transp. mat 2ª cat DMT 800 a 1000m c/m</v>
          </cell>
          <cell r="E189" t="str">
            <v>m3</v>
          </cell>
          <cell r="F189">
            <v>9.9499999999999993</v>
          </cell>
        </row>
        <row r="190">
          <cell r="A190" t="str">
            <v>2 S 01 101 07</v>
          </cell>
          <cell r="B190" t="str">
            <v>Esc. carga transp. mat 2ª cat DMT 1000 a 1200m c/m</v>
          </cell>
          <cell r="E190" t="str">
            <v>m3</v>
          </cell>
          <cell r="F190">
            <v>9.9600000000000009</v>
          </cell>
        </row>
        <row r="191">
          <cell r="A191" t="str">
            <v>2 S 01 101 08</v>
          </cell>
          <cell r="B191" t="str">
            <v>Esc. carga transp. mat 2ª cat DMT 1200 a 1400m c/m</v>
          </cell>
          <cell r="E191" t="str">
            <v>m3</v>
          </cell>
          <cell r="F191">
            <v>11.26</v>
          </cell>
        </row>
        <row r="192">
          <cell r="A192" t="str">
            <v>2 S 01 101 09</v>
          </cell>
          <cell r="B192" t="str">
            <v>Esc. carga tr. mat 2ª c. DMT 50 a 200m c/carreg</v>
          </cell>
          <cell r="E192" t="str">
            <v>m3</v>
          </cell>
          <cell r="F192">
            <v>5.79</v>
          </cell>
        </row>
        <row r="193">
          <cell r="A193" t="str">
            <v>2 S 01 101 10</v>
          </cell>
          <cell r="B193" t="str">
            <v>Esc. carga tr. mat 2ª c. DMT 200 a 400m c/carreg</v>
          </cell>
          <cell r="E193" t="str">
            <v>m3</v>
          </cell>
          <cell r="F193">
            <v>6.24</v>
          </cell>
        </row>
        <row r="194">
          <cell r="A194" t="str">
            <v>2 S 01 101 11</v>
          </cell>
          <cell r="B194" t="str">
            <v>Esc. carga tr. mat 2a c. DMT 400 a 600m c/carreg</v>
          </cell>
          <cell r="E194" t="str">
            <v>m3</v>
          </cell>
          <cell r="F194">
            <v>6.48</v>
          </cell>
        </row>
        <row r="195">
          <cell r="A195" t="str">
            <v>2 S 01 101 12</v>
          </cell>
          <cell r="B195" t="str">
            <v>Esc. carga tr. mat 2a c. DMT 600 a 800m c/carreg</v>
          </cell>
          <cell r="E195" t="str">
            <v>m3</v>
          </cell>
          <cell r="F195">
            <v>6.84</v>
          </cell>
        </row>
        <row r="196">
          <cell r="A196" t="str">
            <v>2 S 01 101 13</v>
          </cell>
          <cell r="B196" t="str">
            <v>Esc. carga tr. mat 2a c. DMT 800 a 1000m c/carreg</v>
          </cell>
          <cell r="E196" t="str">
            <v>m3</v>
          </cell>
          <cell r="F196">
            <v>7.12</v>
          </cell>
        </row>
        <row r="197">
          <cell r="A197" t="str">
            <v>2 S 01 101 14</v>
          </cell>
          <cell r="B197" t="str">
            <v>Esc. carga tr. mat 2a c. DMT 1000 a 1200m c/carreg</v>
          </cell>
          <cell r="E197" t="str">
            <v>m3</v>
          </cell>
          <cell r="F197">
            <v>7.39</v>
          </cell>
        </row>
        <row r="198">
          <cell r="A198" t="str">
            <v>2 S 01 101 15</v>
          </cell>
          <cell r="B198" t="str">
            <v>Esc. carga tr. mat 2a c. DMT 1200 a 1400m c/carreg</v>
          </cell>
          <cell r="E198" t="str">
            <v>m3</v>
          </cell>
          <cell r="F198">
            <v>7.65</v>
          </cell>
        </row>
        <row r="199">
          <cell r="A199" t="str">
            <v>2 S 01 101 16</v>
          </cell>
          <cell r="B199" t="str">
            <v>Esc. carga tr. mat 2a c. DMT 1400 a 1600m c/carreg</v>
          </cell>
          <cell r="E199" t="str">
            <v>m3</v>
          </cell>
          <cell r="F199">
            <v>7.92</v>
          </cell>
        </row>
        <row r="200">
          <cell r="A200" t="str">
            <v>2 S 01 101 17</v>
          </cell>
          <cell r="B200" t="str">
            <v>Esc. carga tr. mat 2a c. DMT 1600 a 1800m c/carreg</v>
          </cell>
          <cell r="E200" t="str">
            <v>m3</v>
          </cell>
          <cell r="F200">
            <v>8.1</v>
          </cell>
        </row>
        <row r="201">
          <cell r="A201" t="str">
            <v>2 S 01 101 18</v>
          </cell>
          <cell r="B201" t="str">
            <v>Esc. carga tr. mat 2a c. DMT 1800 a 2000m c/carreg</v>
          </cell>
          <cell r="E201" t="str">
            <v>m3</v>
          </cell>
          <cell r="F201">
            <v>8.41</v>
          </cell>
        </row>
        <row r="202">
          <cell r="A202" t="str">
            <v>2 S 01 101 19</v>
          </cell>
          <cell r="B202" t="str">
            <v>Esc. carga tr. mat 2a c. DMT 2000 a 3000m c/carreg</v>
          </cell>
          <cell r="E202" t="str">
            <v>m3</v>
          </cell>
          <cell r="F202">
            <v>9.1999999999999993</v>
          </cell>
        </row>
        <row r="203">
          <cell r="A203" t="str">
            <v>2 S 01 101 20</v>
          </cell>
          <cell r="B203" t="str">
            <v>Esc. carga tr. mat 2a c. DMT 3000 a 5000m c/carreg</v>
          </cell>
          <cell r="E203" t="str">
            <v>m3</v>
          </cell>
          <cell r="F203">
            <v>11.58</v>
          </cell>
        </row>
        <row r="204">
          <cell r="A204" t="str">
            <v>2 S 01 101 22</v>
          </cell>
          <cell r="B204" t="str">
            <v>Esc. carga transp. mat 2a cat DMT 50 a 200m c/e</v>
          </cell>
          <cell r="E204" t="str">
            <v>m3</v>
          </cell>
          <cell r="F204">
            <v>4.92</v>
          </cell>
        </row>
        <row r="205">
          <cell r="A205" t="str">
            <v>2 S 01 101 23</v>
          </cell>
          <cell r="B205" t="str">
            <v>Esc. carga transp. mat 2a cat DMT 200 a 400m c/e</v>
          </cell>
          <cell r="E205" t="str">
            <v>m3</v>
          </cell>
          <cell r="F205">
            <v>5.27</v>
          </cell>
        </row>
        <row r="206">
          <cell r="A206" t="str">
            <v>2 S 01 101 24</v>
          </cell>
          <cell r="B206" t="str">
            <v>Esc. carga transp. mat 2a cat DMT 400 a 600m c/e</v>
          </cell>
          <cell r="E206" t="str">
            <v>m3</v>
          </cell>
          <cell r="F206">
            <v>5.61</v>
          </cell>
        </row>
        <row r="207">
          <cell r="A207" t="str">
            <v>2 S 01 101 25</v>
          </cell>
          <cell r="B207" t="str">
            <v>Esc. carga transp. mat 2a cat DMT 600 a 800m c/e</v>
          </cell>
          <cell r="E207" t="str">
            <v>m3</v>
          </cell>
          <cell r="F207">
            <v>5.98</v>
          </cell>
        </row>
        <row r="208">
          <cell r="A208" t="str">
            <v>2 S 01 101 26</v>
          </cell>
          <cell r="B208" t="str">
            <v>Esc. carga transp. mat 2a cat DMT 800 a 1000m c/e</v>
          </cell>
          <cell r="E208" t="str">
            <v>m3</v>
          </cell>
          <cell r="F208">
            <v>6.26</v>
          </cell>
        </row>
        <row r="209">
          <cell r="A209" t="str">
            <v>2 S 01 101 27</v>
          </cell>
          <cell r="B209" t="str">
            <v>Esc. carga transp. mat 2a cat DMT 1000 a 1200m c/e</v>
          </cell>
          <cell r="E209" t="str">
            <v>m3</v>
          </cell>
          <cell r="F209">
            <v>6.53</v>
          </cell>
        </row>
        <row r="210">
          <cell r="A210" t="str">
            <v>2 S 01 101 28</v>
          </cell>
          <cell r="B210" t="str">
            <v>Esc. carga transp. mat 2a cat DMT 1200 a 1400m c/e</v>
          </cell>
          <cell r="E210" t="str">
            <v>m3</v>
          </cell>
          <cell r="F210">
            <v>6.86</v>
          </cell>
        </row>
        <row r="211">
          <cell r="A211" t="str">
            <v>2 S 01 101 29</v>
          </cell>
          <cell r="B211" t="str">
            <v>Esc. carga transp. mat 2a cat DMT 1400 a 1600m c/e</v>
          </cell>
          <cell r="E211" t="str">
            <v>m3</v>
          </cell>
          <cell r="F211">
            <v>7.08</v>
          </cell>
        </row>
        <row r="212">
          <cell r="A212" t="str">
            <v>2 S 01 101 30</v>
          </cell>
          <cell r="B212" t="str">
            <v>Esc. carga transp. mat 2a cat DMT 1600 a 1800m c/e</v>
          </cell>
          <cell r="E212" t="str">
            <v>m3</v>
          </cell>
          <cell r="F212">
            <v>7.19</v>
          </cell>
        </row>
        <row r="213">
          <cell r="A213" t="str">
            <v>2 S 01 101 31</v>
          </cell>
          <cell r="B213" t="str">
            <v>Esc. carga transp. mat 2a cat DMT 1800 a 2000m c/e</v>
          </cell>
          <cell r="E213" t="str">
            <v>m3</v>
          </cell>
          <cell r="F213">
            <v>7.51</v>
          </cell>
        </row>
        <row r="214">
          <cell r="A214" t="str">
            <v>2 S 01 101 32</v>
          </cell>
          <cell r="B214" t="str">
            <v>Esc. carga transp. mat 2a cat DMT 2000 a 3000m c/e</v>
          </cell>
          <cell r="E214" t="str">
            <v>m3</v>
          </cell>
          <cell r="F214">
            <v>8.44</v>
          </cell>
        </row>
        <row r="215">
          <cell r="A215" t="str">
            <v>2 S 01 101 33</v>
          </cell>
          <cell r="B215" t="str">
            <v>Esc. carga transp. mat 2a cat DMT 3000 a 5000m c/e</v>
          </cell>
          <cell r="E215" t="str">
            <v>m3</v>
          </cell>
          <cell r="F215">
            <v>10.84</v>
          </cell>
        </row>
        <row r="216">
          <cell r="A216" t="str">
            <v>2 S 01 102 01</v>
          </cell>
          <cell r="B216" t="str">
            <v>Esc. carga transp. mat 3a cat DMT até 50m</v>
          </cell>
          <cell r="E216" t="str">
            <v>m3</v>
          </cell>
          <cell r="F216">
            <v>17.61</v>
          </cell>
        </row>
        <row r="217">
          <cell r="A217" t="str">
            <v>2 S 01 102 02</v>
          </cell>
          <cell r="B217" t="str">
            <v>Esc. carga transp. mat 3a cat DMT 50 a 200m</v>
          </cell>
          <cell r="E217" t="str">
            <v>m3</v>
          </cell>
          <cell r="F217">
            <v>20.02</v>
          </cell>
        </row>
        <row r="218">
          <cell r="A218" t="str">
            <v>2 S 01 102 03</v>
          </cell>
          <cell r="B218" t="str">
            <v>Esc. carga transp. mat 3a cat DMT 200 a 400m</v>
          </cell>
          <cell r="E218" t="str">
            <v>m3</v>
          </cell>
          <cell r="F218">
            <v>20.54</v>
          </cell>
        </row>
        <row r="219">
          <cell r="A219" t="str">
            <v>2 S 01 102 04</v>
          </cell>
          <cell r="B219" t="str">
            <v>Esc. carga transp. mat 3a cat DMT 400 a 600m</v>
          </cell>
          <cell r="E219" t="str">
            <v>m3</v>
          </cell>
          <cell r="F219">
            <v>21.27</v>
          </cell>
        </row>
        <row r="220">
          <cell r="A220" t="str">
            <v>2 S 01 102 05</v>
          </cell>
          <cell r="B220" t="str">
            <v>Esc. carga transp. mat 3a cat DMT 600 a 800m</v>
          </cell>
          <cell r="E220" t="str">
            <v>m3</v>
          </cell>
          <cell r="F220">
            <v>21.79</v>
          </cell>
        </row>
        <row r="221">
          <cell r="A221" t="str">
            <v>2 S 01 102 06</v>
          </cell>
          <cell r="B221" t="str">
            <v>Esc. carga transp. mat 3a cat DMT 800 a 1000m</v>
          </cell>
          <cell r="E221" t="str">
            <v>m3</v>
          </cell>
          <cell r="F221">
            <v>22.31</v>
          </cell>
        </row>
        <row r="222">
          <cell r="A222" t="str">
            <v>2 S 01 102 07</v>
          </cell>
          <cell r="B222" t="str">
            <v>Esc. carga transp. mat 3a cat DMT 1000 a 1200m</v>
          </cell>
          <cell r="E222" t="str">
            <v>m3</v>
          </cell>
          <cell r="F222">
            <v>22.54</v>
          </cell>
        </row>
        <row r="223">
          <cell r="A223" t="str">
            <v>2 S 01 300 01</v>
          </cell>
          <cell r="B223" t="str">
            <v>Esc. carga transp. solos moles DMT 0 a 200m</v>
          </cell>
          <cell r="E223" t="str">
            <v>m3</v>
          </cell>
          <cell r="F223">
            <v>10.49</v>
          </cell>
        </row>
        <row r="224">
          <cell r="A224" t="str">
            <v>2 S 01 300 02</v>
          </cell>
          <cell r="B224" t="str">
            <v>Esc. carga transp. solos moles DMT 200 a 400m</v>
          </cell>
          <cell r="E224" t="str">
            <v>m3</v>
          </cell>
          <cell r="F224">
            <v>11.3</v>
          </cell>
        </row>
        <row r="225">
          <cell r="A225" t="str">
            <v>2 S 01 300 03</v>
          </cell>
          <cell r="B225" t="str">
            <v>Esc. carga transp. solos moles DMT 400 a 600m</v>
          </cell>
          <cell r="E225" t="str">
            <v>m3</v>
          </cell>
          <cell r="F225">
            <v>11.64</v>
          </cell>
        </row>
        <row r="226">
          <cell r="A226" t="str">
            <v>2 S 01 300 04</v>
          </cell>
          <cell r="B226" t="str">
            <v>Esc. carga transp. solos moles DMT 600 a 800m</v>
          </cell>
          <cell r="E226" t="str">
            <v>m3</v>
          </cell>
          <cell r="F226">
            <v>12.04</v>
          </cell>
        </row>
        <row r="227">
          <cell r="A227" t="str">
            <v>2 S 01 300 05</v>
          </cell>
          <cell r="B227" t="str">
            <v>Esc. carga transp. solos moles DMT 800 a 1000m</v>
          </cell>
          <cell r="E227" t="str">
            <v>m3</v>
          </cell>
          <cell r="F227">
            <v>12.8</v>
          </cell>
        </row>
        <row r="228">
          <cell r="A228" t="str">
            <v>2 S 01 510 00</v>
          </cell>
          <cell r="B228" t="str">
            <v>Compactação de aterros a 95% proctor normal</v>
          </cell>
          <cell r="E228" t="str">
            <v>m3</v>
          </cell>
          <cell r="F228">
            <v>1.56</v>
          </cell>
        </row>
        <row r="229">
          <cell r="A229" t="str">
            <v>2 S 01 511 00</v>
          </cell>
          <cell r="B229" t="str">
            <v>Compactação de aterros a 100% proctor normal</v>
          </cell>
          <cell r="E229" t="str">
            <v>m3</v>
          </cell>
          <cell r="F229">
            <v>1.81</v>
          </cell>
        </row>
        <row r="230">
          <cell r="A230" t="str">
            <v>2 S 01 512 01</v>
          </cell>
          <cell r="B230" t="str">
            <v>Construção de corpo de aterro em rocha</v>
          </cell>
          <cell r="E230" t="str">
            <v>m3</v>
          </cell>
          <cell r="F230">
            <v>5.1100000000000003</v>
          </cell>
        </row>
        <row r="231">
          <cell r="A231" t="str">
            <v>2 S 01 512 02</v>
          </cell>
          <cell r="B231" t="str">
            <v>Compactação de camada final de aterro de rocha</v>
          </cell>
          <cell r="E231" t="str">
            <v>m3</v>
          </cell>
          <cell r="F231">
            <v>13.4</v>
          </cell>
        </row>
        <row r="232">
          <cell r="A232" t="str">
            <v>2 S 01 513 01</v>
          </cell>
          <cell r="B232" t="str">
            <v>Compactação de material de "bota-fora"</v>
          </cell>
          <cell r="E232" t="str">
            <v>m3</v>
          </cell>
          <cell r="F232">
            <v>1.22</v>
          </cell>
        </row>
        <row r="233">
          <cell r="A233" t="str">
            <v>2 S 02 100 00</v>
          </cell>
          <cell r="B233" t="str">
            <v>Reforço do subleito</v>
          </cell>
          <cell r="E233" t="str">
            <v>m3</v>
          </cell>
          <cell r="F233">
            <v>8.2899999999999991</v>
          </cell>
        </row>
        <row r="234">
          <cell r="A234" t="str">
            <v>2 S 02 110 00</v>
          </cell>
          <cell r="B234" t="str">
            <v>Regularização do subleito</v>
          </cell>
          <cell r="E234" t="str">
            <v>m2</v>
          </cell>
          <cell r="F234">
            <v>0.48</v>
          </cell>
        </row>
        <row r="235">
          <cell r="A235" t="str">
            <v>2 S 02 110 01</v>
          </cell>
          <cell r="B235" t="str">
            <v>Regul. subleito c/ fres. corte contr.autom. greide</v>
          </cell>
          <cell r="E235" t="str">
            <v>m2</v>
          </cell>
          <cell r="F235">
            <v>0.75</v>
          </cell>
        </row>
        <row r="236">
          <cell r="A236" t="str">
            <v>2 S 02 200 00</v>
          </cell>
          <cell r="B236" t="str">
            <v>Sub-base solo estabilizado granul. s/ mistura</v>
          </cell>
          <cell r="E236" t="str">
            <v>m3</v>
          </cell>
          <cell r="F236">
            <v>8.2899999999999991</v>
          </cell>
        </row>
        <row r="237">
          <cell r="A237" t="str">
            <v>2 S 02 200 01</v>
          </cell>
          <cell r="B237" t="str">
            <v>Base solo estabilizado granul. s/ mistura</v>
          </cell>
          <cell r="E237" t="str">
            <v>m3</v>
          </cell>
          <cell r="F237">
            <v>8.2899999999999991</v>
          </cell>
        </row>
        <row r="238">
          <cell r="A238" t="str">
            <v>2 S 02 210 00</v>
          </cell>
          <cell r="B238" t="str">
            <v>Sub-base estab. granul. c/ mistura solo na pista</v>
          </cell>
          <cell r="E238" t="str">
            <v>m3</v>
          </cell>
          <cell r="F238">
            <v>8.93</v>
          </cell>
        </row>
        <row r="239">
          <cell r="A239" t="str">
            <v>2 S 02 210 01</v>
          </cell>
          <cell r="B239" t="str">
            <v>Sub-base estab. granul. c/ mist. solo-areia pista</v>
          </cell>
          <cell r="E239" t="str">
            <v>m3</v>
          </cell>
          <cell r="F239">
            <v>10.02</v>
          </cell>
        </row>
        <row r="240">
          <cell r="A240" t="str">
            <v>2 S 02 210 02</v>
          </cell>
          <cell r="B240" t="str">
            <v>Base estab.granul.c/ mist.solo - areia na pista</v>
          </cell>
          <cell r="E240" t="str">
            <v>m3</v>
          </cell>
          <cell r="F240">
            <v>10.02</v>
          </cell>
        </row>
        <row r="241">
          <cell r="A241" t="str">
            <v>2 S 02 220 00</v>
          </cell>
          <cell r="B241" t="str">
            <v>Base estab.granul.c/ mistura solo - brita</v>
          </cell>
          <cell r="E241" t="str">
            <v>m3</v>
          </cell>
          <cell r="F241">
            <v>27.11</v>
          </cell>
        </row>
        <row r="242">
          <cell r="A242" t="str">
            <v>2 S 02 230 00</v>
          </cell>
          <cell r="B242" t="str">
            <v>Base de brita graduada</v>
          </cell>
          <cell r="E242" t="str">
            <v>m3</v>
          </cell>
          <cell r="F242">
            <v>42.92</v>
          </cell>
        </row>
        <row r="243">
          <cell r="A243" t="str">
            <v>2 S 02 230 01</v>
          </cell>
          <cell r="B243" t="str">
            <v>Base brita grad. c/ dist. agreg. contr. de greide</v>
          </cell>
          <cell r="E243" t="str">
            <v>m3</v>
          </cell>
          <cell r="F243">
            <v>43.93</v>
          </cell>
        </row>
        <row r="244">
          <cell r="A244" t="str">
            <v>2 S 02 231 00</v>
          </cell>
          <cell r="B244" t="str">
            <v>Base de macadame hidráulico</v>
          </cell>
          <cell r="E244" t="str">
            <v>m3</v>
          </cell>
          <cell r="F244">
            <v>37.630000000000003</v>
          </cell>
        </row>
        <row r="245">
          <cell r="A245" t="str">
            <v>2 S 02 241 01</v>
          </cell>
          <cell r="B245" t="str">
            <v>Base de solo cimento c/ mistura em usina</v>
          </cell>
          <cell r="E245" t="str">
            <v>m3</v>
          </cell>
          <cell r="F245">
            <v>109.32</v>
          </cell>
        </row>
        <row r="246">
          <cell r="A246" t="str">
            <v>2 S 02 243 01</v>
          </cell>
          <cell r="B246" t="str">
            <v>Sub-base de solo melhor. c/ cimento mist. em usina</v>
          </cell>
          <cell r="E246" t="str">
            <v>m3</v>
          </cell>
          <cell r="F246">
            <v>62.57</v>
          </cell>
        </row>
        <row r="247">
          <cell r="A247" t="str">
            <v>2 S 02 300 00</v>
          </cell>
          <cell r="B247" t="str">
            <v>Imprimação</v>
          </cell>
          <cell r="E247" t="str">
            <v>m2</v>
          </cell>
          <cell r="F247">
            <v>0.14000000000000001</v>
          </cell>
        </row>
        <row r="248">
          <cell r="A248" t="str">
            <v>2 S 02 400 00</v>
          </cell>
          <cell r="B248" t="str">
            <v>Pintura de ligação</v>
          </cell>
          <cell r="E248" t="str">
            <v>m2</v>
          </cell>
          <cell r="F248">
            <v>0.1</v>
          </cell>
        </row>
        <row r="249">
          <cell r="A249" t="str">
            <v>2 S 02 500 00</v>
          </cell>
          <cell r="B249" t="str">
            <v>Tratamento superficial simples c/ cap</v>
          </cell>
          <cell r="E249" t="str">
            <v>m2</v>
          </cell>
          <cell r="F249">
            <v>0.49</v>
          </cell>
        </row>
        <row r="250">
          <cell r="A250" t="str">
            <v>2 S 02 500 01</v>
          </cell>
          <cell r="B250" t="str">
            <v>Tratamento superficial simples c/ emulsão</v>
          </cell>
          <cell r="E250" t="str">
            <v>m2</v>
          </cell>
          <cell r="F250">
            <v>0.46</v>
          </cell>
        </row>
        <row r="251">
          <cell r="A251" t="str">
            <v>2 S 02 500 02</v>
          </cell>
          <cell r="B251" t="str">
            <v>Tratamento superficial simples c/ banho diluído</v>
          </cell>
          <cell r="E251" t="str">
            <v>m2</v>
          </cell>
          <cell r="F251">
            <v>0.53</v>
          </cell>
        </row>
        <row r="252">
          <cell r="A252" t="str">
            <v>2 S 02 501 00</v>
          </cell>
          <cell r="B252" t="str">
            <v>Tratamento superficial duplo c/ cap</v>
          </cell>
          <cell r="E252" t="str">
            <v>m2</v>
          </cell>
          <cell r="F252">
            <v>1.45</v>
          </cell>
        </row>
        <row r="253">
          <cell r="A253" t="str">
            <v>2 S 02 501 01</v>
          </cell>
          <cell r="B253" t="str">
            <v>Tratamento superficial duplo c/ emulsão</v>
          </cell>
          <cell r="E253" t="str">
            <v>m2</v>
          </cell>
          <cell r="F253">
            <v>1.44</v>
          </cell>
        </row>
        <row r="254">
          <cell r="A254" t="str">
            <v>2 S 02 501 02</v>
          </cell>
          <cell r="B254" t="str">
            <v>Tratamento superficial duplo c/ banho diluído</v>
          </cell>
          <cell r="E254" t="str">
            <v>m2</v>
          </cell>
          <cell r="F254">
            <v>1.6</v>
          </cell>
        </row>
        <row r="255">
          <cell r="A255" t="str">
            <v>2 S 02 502 00</v>
          </cell>
          <cell r="B255" t="str">
            <v>Tratamento superficial triplo c/ cap</v>
          </cell>
          <cell r="E255" t="str">
            <v>m2</v>
          </cell>
          <cell r="F255">
            <v>2.08</v>
          </cell>
        </row>
        <row r="256">
          <cell r="A256" t="str">
            <v>2 S 02 502 01</v>
          </cell>
          <cell r="B256" t="str">
            <v>Tratamento superficial triplo c/ emulsão</v>
          </cell>
          <cell r="E256" t="str">
            <v>m2</v>
          </cell>
          <cell r="F256">
            <v>2.1</v>
          </cell>
        </row>
        <row r="257">
          <cell r="A257" t="str">
            <v>2 S 02 502 02</v>
          </cell>
          <cell r="B257" t="str">
            <v>Tratamento superficial triplo c/ banho diluído</v>
          </cell>
          <cell r="E257" t="str">
            <v>m2</v>
          </cell>
          <cell r="F257">
            <v>2.29</v>
          </cell>
        </row>
        <row r="258">
          <cell r="A258" t="str">
            <v>2 S 02 530 00</v>
          </cell>
          <cell r="B258" t="str">
            <v>Pré-misturado a frio</v>
          </cell>
          <cell r="E258" t="str">
            <v>m3</v>
          </cell>
          <cell r="F258">
            <v>59.33</v>
          </cell>
        </row>
        <row r="259">
          <cell r="A259" t="str">
            <v>2 S 02 531 00</v>
          </cell>
          <cell r="B259" t="str">
            <v>Macadame betuminoso por penetração</v>
          </cell>
          <cell r="E259" t="str">
            <v>m3</v>
          </cell>
          <cell r="F259">
            <v>51.03</v>
          </cell>
        </row>
        <row r="260">
          <cell r="A260" t="str">
            <v>2 S 02 532 00</v>
          </cell>
          <cell r="B260" t="str">
            <v>Areia-asfalto a quente</v>
          </cell>
          <cell r="E260" t="str">
            <v>t</v>
          </cell>
          <cell r="F260">
            <v>38.67</v>
          </cell>
        </row>
        <row r="261">
          <cell r="A261" t="str">
            <v>2 S 02 540 01</v>
          </cell>
          <cell r="B261" t="str">
            <v>Conc. betuminoso usinado a quente - capa rolamento</v>
          </cell>
          <cell r="E261" t="str">
            <v>t</v>
          </cell>
          <cell r="F261">
            <v>34.15</v>
          </cell>
        </row>
        <row r="262">
          <cell r="A262" t="str">
            <v>2 S 02 540 02</v>
          </cell>
          <cell r="B262" t="str">
            <v>Concreto betuminoso usinado a quente - "binder"</v>
          </cell>
          <cell r="E262" t="str">
            <v>t</v>
          </cell>
          <cell r="F262">
            <v>33.619999999999997</v>
          </cell>
        </row>
        <row r="263">
          <cell r="A263" t="str">
            <v>2 S 02 603 00</v>
          </cell>
          <cell r="B263" t="str">
            <v>Sub-base de concreto rolado</v>
          </cell>
          <cell r="E263" t="str">
            <v>m3</v>
          </cell>
          <cell r="F263">
            <v>108.71</v>
          </cell>
        </row>
        <row r="264">
          <cell r="A264" t="str">
            <v>2 S 02 604 00</v>
          </cell>
          <cell r="B264" t="str">
            <v>Sub-base de concreto de cimento portland</v>
          </cell>
          <cell r="E264" t="str">
            <v>m3</v>
          </cell>
          <cell r="F264">
            <v>136.71</v>
          </cell>
        </row>
        <row r="265">
          <cell r="A265" t="str">
            <v>2 S 02 606 00</v>
          </cell>
          <cell r="B265" t="str">
            <v>Concreto de cimento portland com fôrma deslizante</v>
          </cell>
          <cell r="E265" t="str">
            <v>m3</v>
          </cell>
          <cell r="F265">
            <v>283.45999999999998</v>
          </cell>
        </row>
        <row r="266">
          <cell r="A266" t="str">
            <v>2 S 02 607 00</v>
          </cell>
          <cell r="B266" t="str">
            <v>Concreto cimento portland c/ equip. pequeno porte</v>
          </cell>
          <cell r="E266" t="str">
            <v>m3</v>
          </cell>
          <cell r="F266">
            <v>309.39999999999998</v>
          </cell>
        </row>
        <row r="267">
          <cell r="A267" t="str">
            <v>2 S 02 700 01</v>
          </cell>
          <cell r="B267" t="str">
            <v>Execução pavim. c/ peças pré-moldadas concr.</v>
          </cell>
          <cell r="E267" t="str">
            <v>m2</v>
          </cell>
          <cell r="F267">
            <v>53.64</v>
          </cell>
        </row>
        <row r="268">
          <cell r="A268" t="str">
            <v>2 S 02 702 00</v>
          </cell>
          <cell r="B268" t="str">
            <v>Limpeza e enchimento de junta de pavimento de conc</v>
          </cell>
          <cell r="E268" t="str">
            <v>m</v>
          </cell>
          <cell r="F268">
            <v>2.64</v>
          </cell>
        </row>
        <row r="269">
          <cell r="A269" t="str">
            <v>2 S 03 000 02</v>
          </cell>
          <cell r="B269" t="str">
            <v>Escavação manual de cavas em material 1a cat</v>
          </cell>
          <cell r="E269" t="str">
            <v>m3</v>
          </cell>
          <cell r="F269">
            <v>26.31</v>
          </cell>
        </row>
        <row r="270">
          <cell r="A270" t="str">
            <v>2 S 03 000 03</v>
          </cell>
          <cell r="B270" t="str">
            <v>Escavação manual de cavas em material 2a cat</v>
          </cell>
          <cell r="E270" t="str">
            <v>m3</v>
          </cell>
          <cell r="F270">
            <v>35.08</v>
          </cell>
        </row>
        <row r="271">
          <cell r="A271" t="str">
            <v>2 S 03 010 01</v>
          </cell>
          <cell r="B271" t="str">
            <v>Escavação em cavas de fundação com esgotamento</v>
          </cell>
          <cell r="E271" t="str">
            <v>m3</v>
          </cell>
          <cell r="F271">
            <v>29.91</v>
          </cell>
        </row>
        <row r="272">
          <cell r="A272" t="str">
            <v>2 S 03 119 01</v>
          </cell>
          <cell r="B272" t="str">
            <v>Escoramento com madeira de OAE</v>
          </cell>
          <cell r="E272" t="str">
            <v>m3</v>
          </cell>
          <cell r="F272">
            <v>21</v>
          </cell>
        </row>
        <row r="273">
          <cell r="A273" t="str">
            <v>2 S 03 300 01</v>
          </cell>
          <cell r="B273" t="str">
            <v>Confecção e lançamento concr. magro em betoneira</v>
          </cell>
          <cell r="E273" t="str">
            <v>m3</v>
          </cell>
          <cell r="F273">
            <v>180.91</v>
          </cell>
        </row>
        <row r="274">
          <cell r="A274" t="str">
            <v>2 S 03 321 00</v>
          </cell>
          <cell r="B274" t="str">
            <v>Conc.estr.fck=8 MPa-contr.raz.uso ger.conf. e lanç</v>
          </cell>
          <cell r="E274" t="str">
            <v>m3</v>
          </cell>
          <cell r="F274">
            <v>215.84</v>
          </cell>
        </row>
        <row r="275">
          <cell r="A275" t="str">
            <v>2 S 03 322 00</v>
          </cell>
          <cell r="B275" t="str">
            <v>Conc.estr.fck=10 MPa-contr.raz.uso ger.conf.e lanç</v>
          </cell>
          <cell r="E275" t="str">
            <v>m3</v>
          </cell>
          <cell r="F275">
            <v>227.71</v>
          </cell>
        </row>
        <row r="276">
          <cell r="A276" t="str">
            <v>2 S 03 323 00</v>
          </cell>
          <cell r="B276" t="str">
            <v>Conc.estr.fck=12 MPa-contr.raz.uso ger.conf.e lanç</v>
          </cell>
          <cell r="E276" t="str">
            <v>m3</v>
          </cell>
          <cell r="F276">
            <v>240.46</v>
          </cell>
        </row>
        <row r="277">
          <cell r="A277" t="str">
            <v>2 S 03 324 00</v>
          </cell>
          <cell r="B277" t="str">
            <v>Conc.estr.fck=15 MPa-contr.raz.uso ger.conf.e lanç</v>
          </cell>
          <cell r="E277" t="str">
            <v>m3</v>
          </cell>
          <cell r="F277">
            <v>253.88</v>
          </cell>
        </row>
        <row r="278">
          <cell r="A278" t="str">
            <v>2 S 03 324 01</v>
          </cell>
          <cell r="B278" t="str">
            <v>Conc.estr.fck=15 MPa-contr.raz.c/adit.conf. e lanç</v>
          </cell>
          <cell r="E278" t="str">
            <v>m3</v>
          </cell>
          <cell r="F278">
            <v>234.5</v>
          </cell>
        </row>
        <row r="279">
          <cell r="A279" t="str">
            <v>2 S 03 325 00</v>
          </cell>
          <cell r="B279" t="str">
            <v>Conc.estr.fck=18 MPa-contr.raz.uso ger.conf.e lanç</v>
          </cell>
          <cell r="E279" t="str">
            <v>m3</v>
          </cell>
          <cell r="F279">
            <v>267.14</v>
          </cell>
        </row>
        <row r="280">
          <cell r="A280" t="str">
            <v>2 S 03 325 01</v>
          </cell>
          <cell r="B280" t="str">
            <v>Conc.estr.fck=18 MPa-contr.raz.c/adit.conf. e lanç</v>
          </cell>
          <cell r="E280" t="str">
            <v>m3</v>
          </cell>
          <cell r="F280">
            <v>246.77</v>
          </cell>
        </row>
        <row r="281">
          <cell r="A281" t="str">
            <v>2 S 03 326 00</v>
          </cell>
          <cell r="B281" t="str">
            <v>Conc.estr.fck=20 MPa-contr.raz.uso ger.conf.e lanç</v>
          </cell>
          <cell r="E281" t="str">
            <v>m3</v>
          </cell>
          <cell r="F281">
            <v>277.97000000000003</v>
          </cell>
        </row>
        <row r="282">
          <cell r="A282" t="str">
            <v>2 S 03 326 01</v>
          </cell>
          <cell r="B282" t="str">
            <v>Conc.estr.fck=20 MPa-contr.raz.c/adit.conf. e lanç</v>
          </cell>
          <cell r="E282" t="str">
            <v>m3</v>
          </cell>
          <cell r="F282">
            <v>257.87</v>
          </cell>
        </row>
        <row r="283">
          <cell r="A283" t="str">
            <v>2 S 03 327 00</v>
          </cell>
          <cell r="B283" t="str">
            <v>Conc.estr.fck=22 MPa-contr.raz.uso ger.conf.e lanç</v>
          </cell>
          <cell r="E283" t="str">
            <v>m3</v>
          </cell>
          <cell r="F283">
            <v>290.72000000000003</v>
          </cell>
        </row>
        <row r="284">
          <cell r="A284" t="str">
            <v>2 S 03 328 00</v>
          </cell>
          <cell r="B284" t="str">
            <v>Conc.estr.fck=24 MPa-contr.raz.uso ger.conf.e lanç</v>
          </cell>
          <cell r="E284" t="str">
            <v>m3</v>
          </cell>
          <cell r="F284">
            <v>303.72000000000003</v>
          </cell>
        </row>
        <row r="285">
          <cell r="A285" t="str">
            <v>2 S 03 329 00</v>
          </cell>
          <cell r="B285" t="str">
            <v>Conc.estr.fck=25 MPa-contr.raz.c/adit.conf. e lanç</v>
          </cell>
          <cell r="E285" t="str">
            <v>m3</v>
          </cell>
          <cell r="F285">
            <v>282.39999999999998</v>
          </cell>
        </row>
        <row r="286">
          <cell r="A286" t="str">
            <v>2 S 03 329 01</v>
          </cell>
          <cell r="B286" t="str">
            <v>Conc.estr.fck=26 MPa-contr.raz.uso ger.conf.e lanç</v>
          </cell>
          <cell r="E286" t="str">
            <v>m3</v>
          </cell>
          <cell r="F286">
            <v>315.58</v>
          </cell>
        </row>
        <row r="287">
          <cell r="A287" t="str">
            <v>2 S 03 329 02</v>
          </cell>
          <cell r="B287" t="str">
            <v>Conc.estr.fck=30 MPa-contr.raz.uso ger.conf.e lanç</v>
          </cell>
          <cell r="E287" t="str">
            <v>m3</v>
          </cell>
          <cell r="F287">
            <v>327.2</v>
          </cell>
        </row>
        <row r="288">
          <cell r="A288" t="str">
            <v>2 S 03 329 03</v>
          </cell>
          <cell r="B288" t="str">
            <v>Conc.estr.fck=30 MPa-contr.raz.uso ger.conf.e lanç</v>
          </cell>
          <cell r="E288" t="str">
            <v>m3</v>
          </cell>
          <cell r="F288">
            <v>304.86</v>
          </cell>
        </row>
        <row r="289">
          <cell r="A289" t="str">
            <v>2 S 03 329 04</v>
          </cell>
          <cell r="B289" t="str">
            <v>Conc.estr.fck=35 MPa-contr.raz.c/adit.conf. e lanç</v>
          </cell>
          <cell r="E289" t="str">
            <v>m3</v>
          </cell>
          <cell r="F289">
            <v>327.78</v>
          </cell>
        </row>
        <row r="290">
          <cell r="A290" t="str">
            <v>2 S 03 370 00</v>
          </cell>
          <cell r="B290" t="str">
            <v>Forma comum de madeira</v>
          </cell>
          <cell r="E290" t="str">
            <v>m2</v>
          </cell>
          <cell r="F290">
            <v>30.53</v>
          </cell>
        </row>
        <row r="291">
          <cell r="A291" t="str">
            <v>2 S 03 371 01</v>
          </cell>
          <cell r="B291" t="str">
            <v>Forma de placa compensada resinada</v>
          </cell>
          <cell r="E291" t="str">
            <v>m2</v>
          </cell>
          <cell r="F291">
            <v>24.24</v>
          </cell>
        </row>
        <row r="292">
          <cell r="A292" t="str">
            <v>2 S 03 371 02</v>
          </cell>
          <cell r="B292" t="str">
            <v>Forma de placa compensada plastificada</v>
          </cell>
          <cell r="E292" t="str">
            <v>m2</v>
          </cell>
          <cell r="F292">
            <v>26.83</v>
          </cell>
        </row>
        <row r="293">
          <cell r="A293" t="str">
            <v>2 S 03 372 01</v>
          </cell>
          <cell r="B293" t="str">
            <v>Formas para tubulão</v>
          </cell>
          <cell r="E293" t="str">
            <v>m2</v>
          </cell>
          <cell r="F293">
            <v>15.4</v>
          </cell>
        </row>
        <row r="294">
          <cell r="A294" t="str">
            <v>2 S 03 401 01</v>
          </cell>
          <cell r="B294" t="str">
            <v>Estaca tipo Franki D=350 mm</v>
          </cell>
          <cell r="E294" t="str">
            <v>m</v>
          </cell>
          <cell r="F294">
            <v>125.92</v>
          </cell>
        </row>
        <row r="295">
          <cell r="A295" t="str">
            <v>2 S 03 401 02</v>
          </cell>
          <cell r="B295" t="str">
            <v>Estaca tipo Franki D=400 mm</v>
          </cell>
          <cell r="E295" t="str">
            <v>m</v>
          </cell>
          <cell r="F295">
            <v>138.46</v>
          </cell>
        </row>
        <row r="296">
          <cell r="A296" t="str">
            <v>2 S 03 401 03</v>
          </cell>
          <cell r="B296" t="str">
            <v>Estaca tipo Franki D=520 mm</v>
          </cell>
          <cell r="E296" t="str">
            <v>m</v>
          </cell>
          <cell r="F296">
            <v>190.99</v>
          </cell>
        </row>
        <row r="297">
          <cell r="A297" t="str">
            <v>2 S 03 401 04</v>
          </cell>
          <cell r="B297" t="str">
            <v>Estaca tipo Franki D=600 mm</v>
          </cell>
          <cell r="E297" t="str">
            <v>m</v>
          </cell>
          <cell r="F297">
            <v>238.61</v>
          </cell>
        </row>
        <row r="298">
          <cell r="A298" t="str">
            <v>2 S 03 402 01</v>
          </cell>
          <cell r="B298" t="str">
            <v>Cravação estacas pré-mold. de concreto 30 x 30 cm</v>
          </cell>
          <cell r="E298" t="str">
            <v>m</v>
          </cell>
          <cell r="F298">
            <v>127.15</v>
          </cell>
        </row>
        <row r="299">
          <cell r="A299" t="str">
            <v>2 S 03 404 01</v>
          </cell>
          <cell r="B299" t="str">
            <v>Forn. e crav. estacas perfil met. I de 10" simples</v>
          </cell>
          <cell r="E299" t="str">
            <v>m</v>
          </cell>
          <cell r="F299">
            <v>260.58999999999997</v>
          </cell>
        </row>
        <row r="300">
          <cell r="A300" t="str">
            <v>2 S 03 404 04</v>
          </cell>
          <cell r="B300" t="str">
            <v>Forn. e crav. estacas perfil met. I de 10" duplo</v>
          </cell>
          <cell r="E300" t="str">
            <v>m</v>
          </cell>
          <cell r="F300">
            <v>403.83</v>
          </cell>
        </row>
        <row r="301">
          <cell r="A301" t="str">
            <v>2 S 03 404 11</v>
          </cell>
          <cell r="B301" t="str">
            <v>Cravação estacas met. trilhos soldados - estrela</v>
          </cell>
          <cell r="E301" t="str">
            <v>m</v>
          </cell>
          <cell r="F301">
            <v>266.54000000000002</v>
          </cell>
        </row>
        <row r="302">
          <cell r="A302" t="str">
            <v>2 S 03 410 01</v>
          </cell>
          <cell r="B302" t="str">
            <v>Tubulão a céu aberto diâmetro externo = 1,00 m</v>
          </cell>
          <cell r="E302" t="str">
            <v>m</v>
          </cell>
          <cell r="F302">
            <v>773.36</v>
          </cell>
        </row>
        <row r="303">
          <cell r="A303" t="str">
            <v>2 S 03 410 11</v>
          </cell>
          <cell r="B303" t="str">
            <v>Tubulão a céu aberto diâmetro externo = 1,20 m</v>
          </cell>
          <cell r="E303" t="str">
            <v>m</v>
          </cell>
          <cell r="F303">
            <v>1002.96</v>
          </cell>
        </row>
        <row r="304">
          <cell r="A304" t="str">
            <v>2 S 03 410 21</v>
          </cell>
          <cell r="B304" t="str">
            <v>Tubulão a céu aberto diâmetro externo = 1,40 m</v>
          </cell>
          <cell r="E304" t="str">
            <v>m</v>
          </cell>
          <cell r="F304">
            <v>1253.0999999999999</v>
          </cell>
        </row>
        <row r="305">
          <cell r="A305" t="str">
            <v>2 S 03 410 31</v>
          </cell>
          <cell r="B305" t="str">
            <v>Tubulão a céu aberto diâmetro externo = 1,60 m</v>
          </cell>
          <cell r="E305" t="str">
            <v>m</v>
          </cell>
          <cell r="F305">
            <v>1513.82</v>
          </cell>
        </row>
        <row r="306">
          <cell r="A306" t="str">
            <v>2 S 03 410 41</v>
          </cell>
          <cell r="B306" t="str">
            <v>Tubulão a céu aberto diâmetro externo = 1,80 m</v>
          </cell>
          <cell r="E306" t="str">
            <v>m</v>
          </cell>
          <cell r="F306">
            <v>1826.88</v>
          </cell>
        </row>
        <row r="307">
          <cell r="A307" t="str">
            <v>2 S 03 410 51</v>
          </cell>
          <cell r="B307" t="str">
            <v>Tubulão a céu aberto diâmetro externo = 2,00 m</v>
          </cell>
          <cell r="E307" t="str">
            <v>m</v>
          </cell>
          <cell r="F307">
            <v>2174.0300000000002</v>
          </cell>
        </row>
        <row r="308">
          <cell r="A308" t="str">
            <v>2 S 03 410 61</v>
          </cell>
          <cell r="B308" t="str">
            <v>Tubulão a céu aberto diâmetro externo = 2,20 m</v>
          </cell>
          <cell r="E308" t="str">
            <v>m</v>
          </cell>
          <cell r="F308">
            <v>2588.98</v>
          </cell>
        </row>
        <row r="309">
          <cell r="A309" t="str">
            <v>2 S 03 411 11</v>
          </cell>
          <cell r="B309" t="str">
            <v>Tub.ar comp.D=1,2 m prof.até 12 m lâmina d'água LF</v>
          </cell>
          <cell r="E309" t="str">
            <v>m</v>
          </cell>
          <cell r="F309">
            <v>2381.86</v>
          </cell>
        </row>
        <row r="310">
          <cell r="A310" t="str">
            <v>2 S 03 411 12</v>
          </cell>
          <cell r="B310" t="str">
            <v>Tub.ar comp.D=1,2 m prof. 12/18 m lâmina d'água LF</v>
          </cell>
          <cell r="E310" t="str">
            <v>m</v>
          </cell>
          <cell r="F310">
            <v>2648.55</v>
          </cell>
        </row>
        <row r="311">
          <cell r="A311" t="str">
            <v>2 S 03 411 13</v>
          </cell>
          <cell r="B311" t="str">
            <v>Tub.ar comp.D=1,2 m prof. 18/24 m lâmina d'água LF</v>
          </cell>
          <cell r="E311" t="str">
            <v>m</v>
          </cell>
          <cell r="F311">
            <v>2937.19</v>
          </cell>
        </row>
        <row r="312">
          <cell r="A312" t="str">
            <v>2 S 03 411 14</v>
          </cell>
          <cell r="B312" t="str">
            <v>Tub.ar comp.D=1,2 m prof. 24/27 m lâmina d'água LF</v>
          </cell>
          <cell r="E312" t="str">
            <v>m</v>
          </cell>
          <cell r="F312">
            <v>3358.9</v>
          </cell>
        </row>
        <row r="313">
          <cell r="A313" t="str">
            <v>2 S 03 411 15</v>
          </cell>
          <cell r="B313" t="str">
            <v>Tub.ar.comp.D=1,2 m prof. 27/31 m lâmina d'água LF</v>
          </cell>
          <cell r="E313" t="str">
            <v>m</v>
          </cell>
          <cell r="F313">
            <v>3944.44</v>
          </cell>
        </row>
        <row r="314">
          <cell r="A314" t="str">
            <v>2 S 03 411 21</v>
          </cell>
          <cell r="B314" t="str">
            <v>Tub.ar.comp.D=1,4 m prof.até 12 m lâmina d'água LF</v>
          </cell>
          <cell r="E314" t="str">
            <v>m</v>
          </cell>
          <cell r="F314">
            <v>3082.9</v>
          </cell>
        </row>
        <row r="315">
          <cell r="A315" t="str">
            <v>2 S 03 411 22</v>
          </cell>
          <cell r="B315" t="str">
            <v>Tub.ar comp.D=1,4 m prof. 12/18 m lâmina d'água LF</v>
          </cell>
          <cell r="E315" t="str">
            <v>m</v>
          </cell>
          <cell r="F315">
            <v>3441.26</v>
          </cell>
        </row>
        <row r="316">
          <cell r="A316" t="str">
            <v>2 S 03 411 23</v>
          </cell>
          <cell r="B316" t="str">
            <v>Tub.ar comp.D=1,4 m prof. 18/24 m lâmina d'água LF</v>
          </cell>
          <cell r="E316" t="str">
            <v>m</v>
          </cell>
          <cell r="F316">
            <v>3828.28</v>
          </cell>
        </row>
        <row r="317">
          <cell r="A317" t="str">
            <v>2 S 03 411 24</v>
          </cell>
          <cell r="B317" t="str">
            <v>Tub.ar comp.D=1,4 m prof. 24/27 m lâmina d'água LF</v>
          </cell>
          <cell r="E317" t="str">
            <v>m</v>
          </cell>
          <cell r="F317">
            <v>4394.09</v>
          </cell>
        </row>
        <row r="318">
          <cell r="A318" t="str">
            <v>2 S 03 411 25</v>
          </cell>
          <cell r="B318" t="str">
            <v>Tub.ar comp.D=1,4 m prof. 27/31 m lâmina d'água LF</v>
          </cell>
          <cell r="E318" t="str">
            <v>m</v>
          </cell>
          <cell r="F318">
            <v>5346.16</v>
          </cell>
        </row>
        <row r="319">
          <cell r="A319" t="str">
            <v>2 S 03 411 31</v>
          </cell>
          <cell r="B319" t="str">
            <v>Tub.ar comp.D=1,6 m prof.até 12 m lâmina d'água LF</v>
          </cell>
          <cell r="E319" t="str">
            <v>m</v>
          </cell>
          <cell r="F319">
            <v>3921.04</v>
          </cell>
        </row>
        <row r="320">
          <cell r="A320" t="str">
            <v>2 S 03 411 32</v>
          </cell>
          <cell r="B320" t="str">
            <v>Tub.ar comp.D=1,6 m prof. 12/18 m lâmina d'água LF</v>
          </cell>
          <cell r="E320" t="str">
            <v>m</v>
          </cell>
          <cell r="F320">
            <v>4394.1899999999996</v>
          </cell>
        </row>
        <row r="321">
          <cell r="A321" t="str">
            <v>2 S 03 411 33</v>
          </cell>
          <cell r="B321" t="str">
            <v>Tub.ar comp.D=1,6 m prof. 18/24 m lâmina d'água LF</v>
          </cell>
          <cell r="E321" t="str">
            <v>m</v>
          </cell>
          <cell r="F321">
            <v>4905.6000000000004</v>
          </cell>
        </row>
        <row r="322">
          <cell r="A322" t="str">
            <v>2 S 03 411 34</v>
          </cell>
          <cell r="B322" t="str">
            <v>Tub.ar comp.D=1,6 m prof. 24/27 m lâmina d'água LF</v>
          </cell>
          <cell r="E322" t="str">
            <v>m</v>
          </cell>
          <cell r="F322">
            <v>5653.63</v>
          </cell>
        </row>
        <row r="323">
          <cell r="A323" t="str">
            <v>2 S 03 411 35</v>
          </cell>
          <cell r="B323" t="str">
            <v>Tub.ar comp.D=1,6 m prof. 27/31 m lâmina d'água LF</v>
          </cell>
          <cell r="E323" t="str">
            <v>m</v>
          </cell>
          <cell r="F323">
            <v>6911.34</v>
          </cell>
        </row>
        <row r="324">
          <cell r="A324" t="str">
            <v>2 S 03 411 41</v>
          </cell>
          <cell r="B324" t="str">
            <v>Tub.ar comp.D=1,8 m prof.até 12 m lâmina d'água LF</v>
          </cell>
          <cell r="E324" t="str">
            <v>m</v>
          </cell>
          <cell r="F324">
            <v>4925.0200000000004</v>
          </cell>
        </row>
        <row r="325">
          <cell r="A325" t="str">
            <v>2 S 03 411 42</v>
          </cell>
          <cell r="B325" t="str">
            <v>Tub.ar comp.D=1,8 m prof. 12/18 m lâmina d'água LF</v>
          </cell>
          <cell r="E325" t="str">
            <v>m</v>
          </cell>
          <cell r="F325">
            <v>5532.88</v>
          </cell>
        </row>
        <row r="326">
          <cell r="A326" t="str">
            <v>2 S 03 411 43</v>
          </cell>
          <cell r="B326" t="str">
            <v>Tub.ar comp.D=1,8 m prof. 18/24 m lâmina d'água LF</v>
          </cell>
          <cell r="E326" t="str">
            <v>m</v>
          </cell>
          <cell r="F326">
            <v>6193.77</v>
          </cell>
        </row>
        <row r="327">
          <cell r="A327" t="str">
            <v>2 S 03 411 44</v>
          </cell>
          <cell r="B327" t="str">
            <v>Tub.ar comp.D=1,8 m prof. 24/27 m lâmina d'água LF</v>
          </cell>
          <cell r="E327" t="str">
            <v>m</v>
          </cell>
          <cell r="F327">
            <v>7163.5</v>
          </cell>
        </row>
        <row r="328">
          <cell r="A328" t="str">
            <v>2 S 03 411 45</v>
          </cell>
          <cell r="B328" t="str">
            <v>Tub.ar comp.D=1,8 m prof. 27/31 m lâmina d'água LF</v>
          </cell>
          <cell r="E328" t="str">
            <v>m</v>
          </cell>
          <cell r="F328">
            <v>8788.49</v>
          </cell>
        </row>
        <row r="329">
          <cell r="A329" t="str">
            <v>2 S 03 411 51</v>
          </cell>
          <cell r="B329" t="str">
            <v>Tub.ar comp.D=2,0 m até 12 m lâmina d'água LF</v>
          </cell>
          <cell r="E329" t="str">
            <v>m</v>
          </cell>
          <cell r="F329">
            <v>5872.03</v>
          </cell>
        </row>
        <row r="330">
          <cell r="A330" t="str">
            <v>2 S 03 411 52</v>
          </cell>
          <cell r="B330" t="str">
            <v>Tub.ar comp.D=2,0 m prof. 12/18 m lâmina d'água LF</v>
          </cell>
          <cell r="E330" t="str">
            <v>m</v>
          </cell>
          <cell r="F330">
            <v>6605.12</v>
          </cell>
        </row>
        <row r="331">
          <cell r="A331" t="str">
            <v>2 S 03 411 53</v>
          </cell>
          <cell r="B331" t="str">
            <v>Tub.ar comp.D=2,0 m prof.18/24 m lâmina d'água LF</v>
          </cell>
          <cell r="E331" t="str">
            <v>m</v>
          </cell>
          <cell r="F331">
            <v>7430.86</v>
          </cell>
        </row>
        <row r="332">
          <cell r="A332" t="str">
            <v>2 S 03 411 54</v>
          </cell>
          <cell r="B332" t="str">
            <v>Tub.ar comp.D=2,0 m prof.24/27 m lâmina d'água LF</v>
          </cell>
          <cell r="E332" t="str">
            <v>m</v>
          </cell>
          <cell r="F332">
            <v>8557.61</v>
          </cell>
        </row>
        <row r="333">
          <cell r="A333" t="str">
            <v>2 S 03 411 55</v>
          </cell>
          <cell r="B333" t="str">
            <v>Tub.ar comp.D=2,0 m prof.27/31 m lâmina d'água LF</v>
          </cell>
          <cell r="E333" t="str">
            <v>m</v>
          </cell>
          <cell r="F333">
            <v>10507.63</v>
          </cell>
        </row>
        <row r="334">
          <cell r="A334" t="str">
            <v>2 S 03 411 61</v>
          </cell>
          <cell r="B334" t="str">
            <v>Tub.ar comp.D=2,2 m prof.até 12 m lâmina d'água LF</v>
          </cell>
          <cell r="E334" t="str">
            <v>m</v>
          </cell>
          <cell r="F334">
            <v>7211.43</v>
          </cell>
        </row>
        <row r="335">
          <cell r="A335" t="str">
            <v>2 S 03 411 62</v>
          </cell>
          <cell r="B335" t="str">
            <v>Tub.ar comp.D=2,2 m prof.12/18 m lâmina d'água LF</v>
          </cell>
          <cell r="E335" t="str">
            <v>m</v>
          </cell>
          <cell r="F335">
            <v>8127.56</v>
          </cell>
        </row>
        <row r="336">
          <cell r="A336" t="str">
            <v>2 S 03 411 63</v>
          </cell>
          <cell r="B336" t="str">
            <v>Tub.ar comp.D=2,2 m prof.18/24 m lâmina d'água LF</v>
          </cell>
          <cell r="E336" t="str">
            <v>m</v>
          </cell>
          <cell r="F336">
            <v>9120.11</v>
          </cell>
        </row>
        <row r="337">
          <cell r="A337" t="str">
            <v>2 S 03 411 64</v>
          </cell>
          <cell r="B337" t="str">
            <v>Tub.ar comp.D=2,2 m prof.24/27 m lâmina d'água LF</v>
          </cell>
          <cell r="E337" t="str">
            <v>m</v>
          </cell>
          <cell r="F337">
            <v>10568.89</v>
          </cell>
        </row>
        <row r="338">
          <cell r="A338" t="str">
            <v>2 S 03 411 65</v>
          </cell>
          <cell r="B338" t="str">
            <v>Tub.ar comp.D=2,2 m prof.27/31m lâmina d'água LF</v>
          </cell>
          <cell r="E338" t="str">
            <v>m</v>
          </cell>
          <cell r="F338">
            <v>12527.11</v>
          </cell>
        </row>
        <row r="339">
          <cell r="A339" t="str">
            <v>2 S 03 412 01</v>
          </cell>
          <cell r="B339" t="str">
            <v>Esc.p/alarg. base tub.ar comp.prof. até 12 m LF</v>
          </cell>
          <cell r="E339" t="str">
            <v>m3</v>
          </cell>
          <cell r="F339">
            <v>1352.9</v>
          </cell>
        </row>
        <row r="340">
          <cell r="A340" t="str">
            <v>2 S 03 412 02</v>
          </cell>
          <cell r="B340" t="str">
            <v>Esc.p/alarg. base tub.ar comp.prof.12/18 m LF</v>
          </cell>
          <cell r="E340" t="str">
            <v>m3</v>
          </cell>
          <cell r="F340">
            <v>1584.9</v>
          </cell>
        </row>
        <row r="341">
          <cell r="A341" t="str">
            <v>2 S 03 412 03</v>
          </cell>
          <cell r="B341" t="str">
            <v>Esc.p/alarg. base tub.ar comp.prof.18/24 m LF</v>
          </cell>
          <cell r="E341" t="str">
            <v>m3</v>
          </cell>
          <cell r="F341">
            <v>1835.63</v>
          </cell>
        </row>
        <row r="342">
          <cell r="A342" t="str">
            <v>2 S 03 412 04</v>
          </cell>
          <cell r="B342" t="str">
            <v>Esc.p/alarg. base tub.ar comp.prof.24/27 m LF</v>
          </cell>
          <cell r="E342" t="str">
            <v>m3</v>
          </cell>
          <cell r="F342">
            <v>2201.66</v>
          </cell>
        </row>
        <row r="343">
          <cell r="A343" t="str">
            <v>2 S 03 412 05</v>
          </cell>
          <cell r="B343" t="str">
            <v>Esc.p/alarg. base tub.ar comp.prof.27/31m LF</v>
          </cell>
          <cell r="E343" t="str">
            <v>m3</v>
          </cell>
          <cell r="F343">
            <v>2819.05</v>
          </cell>
        </row>
        <row r="344">
          <cell r="A344" t="str">
            <v>2 S 03 412 11</v>
          </cell>
          <cell r="B344" t="str">
            <v>Forn.lanç.conc. base tub.ar comp.até 12m LF</v>
          </cell>
          <cell r="E344" t="str">
            <v>m3</v>
          </cell>
          <cell r="F344">
            <v>296.33</v>
          </cell>
        </row>
        <row r="345">
          <cell r="A345" t="str">
            <v>2 S 03 412 12</v>
          </cell>
          <cell r="B345" t="str">
            <v>Forn.lanc.conc.base tub.ar comp.prof.12/18m LF</v>
          </cell>
          <cell r="E345" t="str">
            <v>m3</v>
          </cell>
          <cell r="F345">
            <v>316.25</v>
          </cell>
        </row>
        <row r="346">
          <cell r="A346" t="str">
            <v>2 S 03 412 13</v>
          </cell>
          <cell r="B346" t="str">
            <v>Forn.lanç.conc.base tub.ar comp.prof.18/24m LF</v>
          </cell>
          <cell r="E346" t="str">
            <v>m3</v>
          </cell>
          <cell r="F346">
            <v>337.81</v>
          </cell>
        </row>
        <row r="347">
          <cell r="A347" t="str">
            <v>2 S 03 412 14</v>
          </cell>
          <cell r="B347" t="str">
            <v>Forn.lanç.conc.base tub.ar comp.prof.24/27m LF</v>
          </cell>
          <cell r="E347" t="str">
            <v>m3</v>
          </cell>
          <cell r="F347">
            <v>368.94</v>
          </cell>
        </row>
        <row r="348">
          <cell r="A348" t="str">
            <v>2 S 03 412 15</v>
          </cell>
          <cell r="B348" t="str">
            <v>Forn.lanç.conc.base tub.ar comp.prof. 27/31m LF</v>
          </cell>
          <cell r="E348" t="str">
            <v>m3</v>
          </cell>
          <cell r="F348">
            <v>420.85</v>
          </cell>
        </row>
        <row r="349">
          <cell r="A349" t="str">
            <v>2 S 03 510 00</v>
          </cell>
          <cell r="B349" t="str">
            <v>Aparelho apoio em neoprene fretado-forn. e aplic.</v>
          </cell>
          <cell r="E349" t="str">
            <v>kg</v>
          </cell>
          <cell r="F349">
            <v>43.54</v>
          </cell>
        </row>
        <row r="350">
          <cell r="A350" t="str">
            <v>2 S 03 700 01</v>
          </cell>
          <cell r="B350" t="str">
            <v>Fabricação guarda-corpo tipo GM, moldado no local</v>
          </cell>
          <cell r="E350" t="str">
            <v>m</v>
          </cell>
          <cell r="F350">
            <v>183.82</v>
          </cell>
        </row>
        <row r="351">
          <cell r="A351" t="str">
            <v>2 S 03 920 01</v>
          </cell>
          <cell r="B351" t="str">
            <v>Abertura concretagem bases tubulões céu aberto</v>
          </cell>
          <cell r="E351" t="str">
            <v>m3</v>
          </cell>
          <cell r="F351">
            <v>573.25</v>
          </cell>
        </row>
        <row r="352">
          <cell r="A352" t="str">
            <v>2 S 03 930 00</v>
          </cell>
          <cell r="B352" t="str">
            <v>Junta de cantoneira</v>
          </cell>
          <cell r="E352" t="str">
            <v>m</v>
          </cell>
          <cell r="F352">
            <v>71.989999999999995</v>
          </cell>
        </row>
        <row r="353">
          <cell r="A353" t="str">
            <v>2 S 03 940 00</v>
          </cell>
          <cell r="B353" t="str">
            <v>Compactação manual</v>
          </cell>
          <cell r="E353" t="str">
            <v>m3</v>
          </cell>
          <cell r="F353">
            <v>9.44</v>
          </cell>
        </row>
        <row r="354">
          <cell r="A354" t="str">
            <v>2 S 03 940 01</v>
          </cell>
          <cell r="B354" t="str">
            <v>Reaterro e compactação</v>
          </cell>
          <cell r="E354" t="str">
            <v>m3</v>
          </cell>
          <cell r="F354">
            <v>16.04</v>
          </cell>
        </row>
        <row r="355">
          <cell r="A355" t="str">
            <v>2 S 03 951 01</v>
          </cell>
          <cell r="B355" t="str">
            <v>Pintura com nata de cimento</v>
          </cell>
          <cell r="E355" t="str">
            <v>m2</v>
          </cell>
          <cell r="F355">
            <v>3.82</v>
          </cell>
        </row>
        <row r="356">
          <cell r="A356" t="str">
            <v>2 S 03 990 01</v>
          </cell>
          <cell r="B356" t="str">
            <v>Confecção e colocação cabo 4 cord de 12,7 mm - MAC</v>
          </cell>
          <cell r="E356" t="str">
            <v>kg</v>
          </cell>
          <cell r="F356">
            <v>10.93</v>
          </cell>
        </row>
        <row r="357">
          <cell r="A357" t="str">
            <v>2 S 03 990 02</v>
          </cell>
          <cell r="B357" t="str">
            <v>Confecção e colocação cabo 6 cord de 12,7 mm - MAC</v>
          </cell>
          <cell r="E357" t="str">
            <v>kg</v>
          </cell>
          <cell r="F357">
            <v>10.61</v>
          </cell>
        </row>
        <row r="358">
          <cell r="A358" t="str">
            <v>2 S 03 990 03</v>
          </cell>
          <cell r="B358" t="str">
            <v>Confecção e colocação cabo 7 cord de 12,7 mm - MAC</v>
          </cell>
          <cell r="E358" t="str">
            <v>kg</v>
          </cell>
          <cell r="F358">
            <v>9.56</v>
          </cell>
        </row>
        <row r="359">
          <cell r="A359" t="str">
            <v>2 S 03 990 04</v>
          </cell>
          <cell r="B359" t="str">
            <v>Confecção e colocação cabo 12 cord de 12,7 mm -MAC</v>
          </cell>
          <cell r="E359" t="str">
            <v>kg</v>
          </cell>
          <cell r="F359">
            <v>8.6999999999999993</v>
          </cell>
        </row>
        <row r="360">
          <cell r="A360" t="str">
            <v>2 S 03 990 05</v>
          </cell>
          <cell r="B360" t="str">
            <v>Confecção e colocação cabo 4 cord. D=12,7mm FREYSS</v>
          </cell>
          <cell r="E360" t="str">
            <v>kg</v>
          </cell>
          <cell r="F360">
            <v>11.39</v>
          </cell>
        </row>
        <row r="361">
          <cell r="A361" t="str">
            <v>2 S 03 990 06</v>
          </cell>
          <cell r="B361" t="str">
            <v>Confecção e colocação cabo 6 cord. D=12,7mm FREYSS</v>
          </cell>
          <cell r="E361" t="str">
            <v>kg</v>
          </cell>
          <cell r="F361">
            <v>10.1</v>
          </cell>
        </row>
        <row r="362">
          <cell r="A362" t="str">
            <v>2 S 03 990 07</v>
          </cell>
          <cell r="B362" t="str">
            <v>Confecção e colocação cabo 7 cord. D=12,7mm FREYSS</v>
          </cell>
          <cell r="E362" t="str">
            <v>kg</v>
          </cell>
          <cell r="F362">
            <v>9.44</v>
          </cell>
        </row>
        <row r="363">
          <cell r="A363" t="str">
            <v>2 S 03 990 08</v>
          </cell>
          <cell r="B363" t="str">
            <v>Confecção e colocação cabo 12cord. D=12,7mm FREYSS</v>
          </cell>
          <cell r="E363" t="str">
            <v>kg</v>
          </cell>
          <cell r="F363">
            <v>8.41</v>
          </cell>
        </row>
        <row r="364">
          <cell r="A364" t="str">
            <v>2 S 03 991 01</v>
          </cell>
          <cell r="B364" t="str">
            <v>Dreno de PVC D=75 mm</v>
          </cell>
          <cell r="E364" t="str">
            <v>und</v>
          </cell>
          <cell r="F364">
            <v>7.79</v>
          </cell>
        </row>
        <row r="365">
          <cell r="A365" t="str">
            <v>2 S 03 991 02</v>
          </cell>
          <cell r="B365" t="str">
            <v>Dreno de PVC D=100 mm</v>
          </cell>
          <cell r="E365" t="str">
            <v>und</v>
          </cell>
          <cell r="F365">
            <v>8.1999999999999993</v>
          </cell>
        </row>
        <row r="366">
          <cell r="A366" t="str">
            <v>2 S 03 999 01</v>
          </cell>
          <cell r="B366" t="str">
            <v>Protensão e injeção cabo 4 cord. D=12,7 mm - MAC</v>
          </cell>
          <cell r="E366" t="str">
            <v>und</v>
          </cell>
          <cell r="F366">
            <v>302.45999999999998</v>
          </cell>
        </row>
        <row r="367">
          <cell r="A367" t="str">
            <v>2 S 03 999 02</v>
          </cell>
          <cell r="B367" t="str">
            <v>Protensão e injeção cabo 6 cord. D=12,7 mm - MAC</v>
          </cell>
          <cell r="E367" t="str">
            <v>und</v>
          </cell>
          <cell r="F367">
            <v>443.97</v>
          </cell>
        </row>
        <row r="368">
          <cell r="A368" t="str">
            <v>2 S 03 999 03</v>
          </cell>
          <cell r="B368" t="str">
            <v>Protensão e injeção cabo 7 cord. D=12,7 mm - MAC</v>
          </cell>
          <cell r="E368" t="str">
            <v>und</v>
          </cell>
          <cell r="F368">
            <v>441.99</v>
          </cell>
        </row>
        <row r="369">
          <cell r="A369" t="str">
            <v>2 S 03 999 04</v>
          </cell>
          <cell r="B369" t="str">
            <v>Protensão e injeção cabo 12 cord. D=12,7 mm - MAC</v>
          </cell>
          <cell r="E369" t="str">
            <v>und</v>
          </cell>
          <cell r="F369">
            <v>827.42</v>
          </cell>
        </row>
        <row r="370">
          <cell r="A370" t="str">
            <v>2 S 03 999 05</v>
          </cell>
          <cell r="B370" t="str">
            <v>Protensão e injeção cabo 4 cord. D=12,7mm - FREYSS</v>
          </cell>
          <cell r="E370" t="str">
            <v>und</v>
          </cell>
          <cell r="F370">
            <v>341.41</v>
          </cell>
        </row>
        <row r="371">
          <cell r="A371" t="str">
            <v>2 S 03 999 06</v>
          </cell>
          <cell r="B371" t="str">
            <v>Protensão e injeção cabo 6 cord. D=12,7mm - FREYSS</v>
          </cell>
          <cell r="E371" t="str">
            <v>und</v>
          </cell>
          <cell r="F371">
            <v>478.11</v>
          </cell>
        </row>
        <row r="372">
          <cell r="A372" t="str">
            <v>2 S 03 999 07</v>
          </cell>
          <cell r="B372" t="str">
            <v>Protensão e injeção cabo 7 cord. D=12,7mm - FREYSS</v>
          </cell>
          <cell r="E372" t="str">
            <v>und</v>
          </cell>
          <cell r="F372">
            <v>529.21</v>
          </cell>
        </row>
        <row r="373">
          <cell r="A373" t="str">
            <v>2 S 03 999 08</v>
          </cell>
          <cell r="B373" t="str">
            <v>Protensão e injeção cabo 12 cord. D=12,7mm FREYSS</v>
          </cell>
          <cell r="E373" t="str">
            <v>und</v>
          </cell>
          <cell r="F373">
            <v>955.7</v>
          </cell>
        </row>
        <row r="374">
          <cell r="A374" t="str">
            <v>2 S 04 000 00</v>
          </cell>
          <cell r="B374" t="str">
            <v>Escavação manual em material de 1a cat</v>
          </cell>
          <cell r="E374" t="str">
            <v>m3</v>
          </cell>
          <cell r="F374">
            <v>23.38</v>
          </cell>
        </row>
        <row r="375">
          <cell r="A375" t="str">
            <v>2 S 04 000 01</v>
          </cell>
          <cell r="B375" t="str">
            <v>Escavação manual reat.compact.mat.1a cat.</v>
          </cell>
          <cell r="E375" t="str">
            <v>m3</v>
          </cell>
          <cell r="F375">
            <v>26.21</v>
          </cell>
        </row>
        <row r="376">
          <cell r="A376" t="str">
            <v>2 S 04 001 00</v>
          </cell>
          <cell r="B376" t="str">
            <v>Escavação mecânica de vala em mat.1a cat.</v>
          </cell>
          <cell r="E376" t="str">
            <v>m3</v>
          </cell>
          <cell r="F376">
            <v>3.64</v>
          </cell>
        </row>
        <row r="377">
          <cell r="A377" t="str">
            <v>2 S 04 001 01</v>
          </cell>
          <cell r="B377" t="str">
            <v>Escavação mecânica reat. e comp. vala mat.1a cat.</v>
          </cell>
          <cell r="E377" t="str">
            <v>m3</v>
          </cell>
          <cell r="F377">
            <v>6</v>
          </cell>
        </row>
        <row r="378">
          <cell r="A378" t="str">
            <v>2 S 04 002 01</v>
          </cell>
          <cell r="B378" t="str">
            <v>Perfuração para dreno sub-horizontal mat. 1a cat.</v>
          </cell>
          <cell r="E378" t="str">
            <v>m</v>
          </cell>
          <cell r="F378">
            <v>77</v>
          </cell>
        </row>
        <row r="379">
          <cell r="A379" t="str">
            <v>2 S 04 010 00</v>
          </cell>
          <cell r="B379" t="str">
            <v>Escavação manual material 2a categoria</v>
          </cell>
          <cell r="E379" t="str">
            <v>m3</v>
          </cell>
          <cell r="F379">
            <v>24.52</v>
          </cell>
        </row>
        <row r="380">
          <cell r="A380" t="str">
            <v>2 S 04 010 01</v>
          </cell>
          <cell r="B380" t="str">
            <v>Escavação manual reat.compactação em mat.2a cat.</v>
          </cell>
          <cell r="E380" t="str">
            <v>m3</v>
          </cell>
          <cell r="F380">
            <v>32.909999999999997</v>
          </cell>
        </row>
        <row r="381">
          <cell r="A381" t="str">
            <v>2 S 04 011 00</v>
          </cell>
          <cell r="B381" t="str">
            <v>Escavação mecânica de vala em mat. 2a categoria</v>
          </cell>
          <cell r="E381" t="str">
            <v>m3</v>
          </cell>
          <cell r="F381">
            <v>4.37</v>
          </cell>
        </row>
        <row r="382">
          <cell r="A382" t="str">
            <v>2 S 04 011 01</v>
          </cell>
          <cell r="B382" t="str">
            <v>Escavação mecânica reat.compact. vala mat.2a cat.</v>
          </cell>
          <cell r="E382" t="str">
            <v>m3</v>
          </cell>
          <cell r="F382">
            <v>7.2</v>
          </cell>
        </row>
        <row r="383">
          <cell r="A383" t="str">
            <v>2 S 04 012 01</v>
          </cell>
          <cell r="B383" t="str">
            <v>Perfuração para dreno sub-horizontal mat 2a cat.</v>
          </cell>
          <cell r="E383" t="str">
            <v>m</v>
          </cell>
          <cell r="F383">
            <v>169.21</v>
          </cell>
        </row>
        <row r="384">
          <cell r="A384" t="str">
            <v>2 S 04 020 00</v>
          </cell>
          <cell r="B384" t="str">
            <v>Escavação em vala material de 3a categoria</v>
          </cell>
          <cell r="E384" t="str">
            <v>m3</v>
          </cell>
          <cell r="F384">
            <v>52.49</v>
          </cell>
        </row>
        <row r="385">
          <cell r="A385" t="str">
            <v>2 S 04 100 01</v>
          </cell>
          <cell r="B385" t="str">
            <v>Corpo BSTC D=0,60m</v>
          </cell>
          <cell r="E385" t="str">
            <v>m</v>
          </cell>
          <cell r="F385">
            <v>216.56</v>
          </cell>
        </row>
        <row r="386">
          <cell r="A386" t="str">
            <v>2 S 04 100 02</v>
          </cell>
          <cell r="B386" t="str">
            <v>Corpo BSTC D=0,80m</v>
          </cell>
          <cell r="E386" t="str">
            <v>m</v>
          </cell>
          <cell r="F386">
            <v>315.29000000000002</v>
          </cell>
        </row>
        <row r="387">
          <cell r="A387" t="str">
            <v>2 S 04 100 03</v>
          </cell>
          <cell r="B387" t="str">
            <v>Corpo BSTC D=1,00m</v>
          </cell>
          <cell r="E387" t="str">
            <v>m</v>
          </cell>
          <cell r="F387">
            <v>450.19</v>
          </cell>
        </row>
        <row r="388">
          <cell r="A388" t="str">
            <v>2 S 04 100 04</v>
          </cell>
          <cell r="B388" t="str">
            <v>Corpo BSTC D=1,20m</v>
          </cell>
          <cell r="E388" t="str">
            <v>m</v>
          </cell>
          <cell r="F388">
            <v>605.29999999999995</v>
          </cell>
        </row>
        <row r="389">
          <cell r="A389" t="str">
            <v>2 S 04 100 05</v>
          </cell>
          <cell r="B389" t="str">
            <v>Corpo BSTC D=1,50m</v>
          </cell>
          <cell r="E389" t="str">
            <v>m</v>
          </cell>
          <cell r="F389">
            <v>898.56</v>
          </cell>
        </row>
        <row r="390">
          <cell r="A390" t="str">
            <v>2 S 04 101 01</v>
          </cell>
          <cell r="B390" t="str">
            <v>Boca BSTC D=0,60 m normal</v>
          </cell>
          <cell r="E390" t="str">
            <v>und</v>
          </cell>
          <cell r="F390">
            <v>467.01</v>
          </cell>
        </row>
        <row r="391">
          <cell r="A391" t="str">
            <v>2 S 04 101 02</v>
          </cell>
          <cell r="B391" t="str">
            <v>Boca BSTC D=0,80m normal</v>
          </cell>
          <cell r="E391" t="str">
            <v>und</v>
          </cell>
          <cell r="F391">
            <v>778.51</v>
          </cell>
        </row>
        <row r="392">
          <cell r="A392" t="str">
            <v>2 S 04 101 03</v>
          </cell>
          <cell r="B392" t="str">
            <v>Boca BSTC D=1,00m normal</v>
          </cell>
          <cell r="E392" t="str">
            <v>und</v>
          </cell>
          <cell r="F392">
            <v>1204.75</v>
          </cell>
        </row>
        <row r="393">
          <cell r="A393" t="str">
            <v>2 S 04 101 04</v>
          </cell>
          <cell r="B393" t="str">
            <v>Boca BSTC D=1,20m normal</v>
          </cell>
          <cell r="E393" t="str">
            <v>und</v>
          </cell>
          <cell r="F393">
            <v>1743.56</v>
          </cell>
        </row>
        <row r="394">
          <cell r="A394" t="str">
            <v>2 S 04 101 05</v>
          </cell>
          <cell r="B394" t="str">
            <v>Boca BSTC D=1,50m normal</v>
          </cell>
          <cell r="E394" t="str">
            <v>und</v>
          </cell>
          <cell r="F394">
            <v>3148.01</v>
          </cell>
        </row>
        <row r="395">
          <cell r="A395" t="str">
            <v>2 S 04 101 06</v>
          </cell>
          <cell r="B395" t="str">
            <v>Boca BSTC D=0,60m - esc.=15</v>
          </cell>
          <cell r="E395" t="str">
            <v>und</v>
          </cell>
          <cell r="F395">
            <v>490.76</v>
          </cell>
        </row>
        <row r="396">
          <cell r="A396" t="str">
            <v>2 S 04 101 07</v>
          </cell>
          <cell r="B396" t="str">
            <v>Boca BSTC D=0,80 m - esc.=15</v>
          </cell>
          <cell r="E396" t="str">
            <v>und</v>
          </cell>
          <cell r="F396">
            <v>819.08</v>
          </cell>
        </row>
        <row r="397">
          <cell r="A397" t="str">
            <v>2 S 04 101 08</v>
          </cell>
          <cell r="B397" t="str">
            <v>Boca BSTC D=1,00 m - esc.=15</v>
          </cell>
          <cell r="E397" t="str">
            <v>und</v>
          </cell>
          <cell r="F397">
            <v>1263.28</v>
          </cell>
        </row>
        <row r="398">
          <cell r="A398" t="str">
            <v>2 S 04 101 09</v>
          </cell>
          <cell r="B398" t="str">
            <v>Boca BSTC D=1,20 m - esc.=15</v>
          </cell>
          <cell r="E398" t="str">
            <v>und</v>
          </cell>
          <cell r="F398">
            <v>1834.07</v>
          </cell>
        </row>
        <row r="399">
          <cell r="A399" t="str">
            <v>2 S 04 101 10</v>
          </cell>
          <cell r="B399" t="str">
            <v>Boca BSTC D=1,50 m - esc.=15</v>
          </cell>
          <cell r="E399" t="str">
            <v>und</v>
          </cell>
          <cell r="F399">
            <v>3317.23</v>
          </cell>
        </row>
        <row r="400">
          <cell r="A400" t="str">
            <v>2 S 04 101 11</v>
          </cell>
          <cell r="B400" t="str">
            <v>Boca BSTC D=0,60 m - esc.=30</v>
          </cell>
          <cell r="E400" t="str">
            <v>und</v>
          </cell>
          <cell r="F400">
            <v>547.66</v>
          </cell>
        </row>
        <row r="401">
          <cell r="A401" t="str">
            <v>2 S 04 101 12</v>
          </cell>
          <cell r="B401" t="str">
            <v>Boca BSTC D=0,80 m - esc.=30</v>
          </cell>
          <cell r="E401" t="str">
            <v>und</v>
          </cell>
          <cell r="F401">
            <v>911.4</v>
          </cell>
        </row>
        <row r="402">
          <cell r="A402" t="str">
            <v>2 S 04 101 13</v>
          </cell>
          <cell r="B402" t="str">
            <v>Boca BSTC D=1,00 m - esc.=30</v>
          </cell>
          <cell r="E402" t="str">
            <v>und</v>
          </cell>
          <cell r="F402">
            <v>1405.29</v>
          </cell>
        </row>
        <row r="403">
          <cell r="A403" t="str">
            <v>2 S 04 101 14</v>
          </cell>
          <cell r="B403" t="str">
            <v>Boca BSTC D=1,20 m - esc.=30</v>
          </cell>
          <cell r="E403" t="str">
            <v>und</v>
          </cell>
          <cell r="F403">
            <v>2045.56</v>
          </cell>
        </row>
        <row r="404">
          <cell r="A404" t="str">
            <v>2 S 04 101 15</v>
          </cell>
          <cell r="B404" t="str">
            <v>Boca BSTC D=1,50 m - esc.=30</v>
          </cell>
          <cell r="E404" t="str">
            <v>und</v>
          </cell>
          <cell r="F404">
            <v>3710.45</v>
          </cell>
        </row>
        <row r="405">
          <cell r="A405" t="str">
            <v>2 S 04 101 16</v>
          </cell>
          <cell r="B405" t="str">
            <v>Boca BSTC D=0,60 m - esc.=45</v>
          </cell>
          <cell r="E405" t="str">
            <v>und</v>
          </cell>
          <cell r="F405">
            <v>676.96</v>
          </cell>
        </row>
        <row r="406">
          <cell r="A406" t="str">
            <v>2 S 04 101 17</v>
          </cell>
          <cell r="B406" t="str">
            <v>Boca BSTC D=0,80 m - esc.=45</v>
          </cell>
          <cell r="E406" t="str">
            <v>und</v>
          </cell>
          <cell r="F406">
            <v>1226.7</v>
          </cell>
        </row>
        <row r="407">
          <cell r="A407" t="str">
            <v>2 S 04 101 18</v>
          </cell>
          <cell r="B407" t="str">
            <v>Boca BSTC D=1,00 m - esc.=45</v>
          </cell>
          <cell r="E407" t="str">
            <v>und</v>
          </cell>
          <cell r="F407">
            <v>1742.67</v>
          </cell>
        </row>
        <row r="408">
          <cell r="A408" t="str">
            <v>2 S 04 101 19</v>
          </cell>
          <cell r="B408" t="str">
            <v>Boca BSTC D=1,20 m - esc.=45</v>
          </cell>
          <cell r="E408" t="str">
            <v>und</v>
          </cell>
          <cell r="F408">
            <v>2538.5</v>
          </cell>
        </row>
        <row r="409">
          <cell r="A409" t="str">
            <v>2 S 04 101 20</v>
          </cell>
          <cell r="B409" t="str">
            <v>Boca BSTC D=1,50 m - esc.=45</v>
          </cell>
          <cell r="E409" t="str">
            <v>und</v>
          </cell>
          <cell r="F409">
            <v>4665.8900000000003</v>
          </cell>
        </row>
        <row r="410">
          <cell r="A410" t="str">
            <v>2 S 04 110 01</v>
          </cell>
          <cell r="B410" t="str">
            <v>Corpo BDTC D=1,00m</v>
          </cell>
          <cell r="E410" t="str">
            <v>m</v>
          </cell>
          <cell r="F410">
            <v>927.15</v>
          </cell>
        </row>
        <row r="411">
          <cell r="A411" t="str">
            <v>2 S 04 110 02</v>
          </cell>
          <cell r="B411" t="str">
            <v>Corpo BDTC D=1,20m</v>
          </cell>
          <cell r="E411" t="str">
            <v>m</v>
          </cell>
          <cell r="F411">
            <v>1186.5</v>
          </cell>
        </row>
        <row r="412">
          <cell r="A412" t="str">
            <v>2 S 04 110 03</v>
          </cell>
          <cell r="B412" t="str">
            <v>Corpo BDTC D=1,50m</v>
          </cell>
          <cell r="E412" t="str">
            <v>m</v>
          </cell>
          <cell r="F412">
            <v>1894.91</v>
          </cell>
        </row>
        <row r="413">
          <cell r="A413" t="str">
            <v>2 S 04 111 01</v>
          </cell>
          <cell r="B413" t="str">
            <v>Boca BDTC D=1,00m normal</v>
          </cell>
          <cell r="E413" t="str">
            <v>und</v>
          </cell>
          <cell r="F413">
            <v>1687.18</v>
          </cell>
        </row>
        <row r="414">
          <cell r="A414" t="str">
            <v>2 S 04 111 02</v>
          </cell>
          <cell r="B414" t="str">
            <v>Boca BDTC D=1,20m normal</v>
          </cell>
          <cell r="E414" t="str">
            <v>und</v>
          </cell>
          <cell r="F414">
            <v>2449.44</v>
          </cell>
        </row>
        <row r="415">
          <cell r="A415" t="str">
            <v>2 S 04 111 03</v>
          </cell>
          <cell r="B415" t="str">
            <v>Boca BDTC D=1,50m normal</v>
          </cell>
          <cell r="E415" t="str">
            <v>und</v>
          </cell>
          <cell r="F415">
            <v>4303.68</v>
          </cell>
        </row>
        <row r="416">
          <cell r="A416" t="str">
            <v>2 S 04 111 05</v>
          </cell>
          <cell r="B416" t="str">
            <v>Boca BDTC D=1,00 m - esc.=15</v>
          </cell>
          <cell r="E416" t="str">
            <v>und</v>
          </cell>
          <cell r="F416">
            <v>1762.9</v>
          </cell>
        </row>
        <row r="417">
          <cell r="A417" t="str">
            <v>2 S 04 111 06</v>
          </cell>
          <cell r="B417" t="str">
            <v>Boca BDTC D=1,20 m - esc.=15</v>
          </cell>
          <cell r="E417" t="str">
            <v>und</v>
          </cell>
          <cell r="F417">
            <v>2564.41</v>
          </cell>
        </row>
        <row r="418">
          <cell r="A418" t="str">
            <v>2 S 04 111 07</v>
          </cell>
          <cell r="B418" t="str">
            <v>Boca BDTC D=1,50 m - esc.=15</v>
          </cell>
          <cell r="E418" t="str">
            <v>und</v>
          </cell>
          <cell r="F418">
            <v>4518.67</v>
          </cell>
        </row>
        <row r="419">
          <cell r="A419" t="str">
            <v>2 S 04 111 08</v>
          </cell>
          <cell r="B419" t="str">
            <v>Boca BDTC D=1,00 - esc.=30</v>
          </cell>
          <cell r="E419" t="str">
            <v>und</v>
          </cell>
          <cell r="F419">
            <v>1960.49</v>
          </cell>
        </row>
        <row r="420">
          <cell r="A420" t="str">
            <v>2 S 04 111 09</v>
          </cell>
          <cell r="B420" t="str">
            <v>Boca BDTC D=1,20 m - esc.=30</v>
          </cell>
          <cell r="E420" t="str">
            <v>und</v>
          </cell>
          <cell r="F420">
            <v>2854.31</v>
          </cell>
        </row>
        <row r="421">
          <cell r="A421" t="str">
            <v>2 S 04 111 10</v>
          </cell>
          <cell r="B421" t="str">
            <v>Boca BDTC D=1,50 m - esc.=30</v>
          </cell>
          <cell r="E421" t="str">
            <v>und</v>
          </cell>
          <cell r="F421">
            <v>5049.58</v>
          </cell>
        </row>
        <row r="422">
          <cell r="A422" t="str">
            <v>2 S 04 111 11</v>
          </cell>
          <cell r="B422" t="str">
            <v>Boca BDTC D=1,00 m - esc.=45</v>
          </cell>
          <cell r="E422" t="str">
            <v>und</v>
          </cell>
          <cell r="F422">
            <v>2420.2399999999998</v>
          </cell>
        </row>
        <row r="423">
          <cell r="A423" t="str">
            <v>2 S 04 111 12</v>
          </cell>
          <cell r="B423" t="str">
            <v>Boca BDTC D=1,20 m - esc.=45</v>
          </cell>
          <cell r="E423" t="str">
            <v>und</v>
          </cell>
          <cell r="F423">
            <v>3523.01</v>
          </cell>
        </row>
        <row r="424">
          <cell r="A424" t="str">
            <v>2 S 04 111 13</v>
          </cell>
          <cell r="B424" t="str">
            <v>Boca BDTC D=1,50 m - esc.=45</v>
          </cell>
          <cell r="E424" t="str">
            <v>und</v>
          </cell>
          <cell r="F424">
            <v>6248.02</v>
          </cell>
        </row>
        <row r="425">
          <cell r="A425" t="str">
            <v>2 S 04 120 01</v>
          </cell>
          <cell r="B425" t="str">
            <v>Corpo BTTC D=1,00m</v>
          </cell>
          <cell r="E425" t="str">
            <v>m</v>
          </cell>
          <cell r="F425">
            <v>1307.51</v>
          </cell>
        </row>
        <row r="426">
          <cell r="A426" t="str">
            <v>2 S 04 120 02</v>
          </cell>
          <cell r="B426" t="str">
            <v>Corpo BTTC D=1,20m</v>
          </cell>
          <cell r="E426" t="str">
            <v>m</v>
          </cell>
          <cell r="F426">
            <v>1768.82</v>
          </cell>
        </row>
        <row r="427">
          <cell r="A427" t="str">
            <v>2 S 04 120 03</v>
          </cell>
          <cell r="B427" t="str">
            <v>Corpo BTTC D=1,50m</v>
          </cell>
          <cell r="E427" t="str">
            <v>m</v>
          </cell>
          <cell r="F427">
            <v>2637.95</v>
          </cell>
        </row>
        <row r="428">
          <cell r="A428" t="str">
            <v>2 S 04 121 01</v>
          </cell>
          <cell r="B428" t="str">
            <v>Boca BTTC D=1,00m normal</v>
          </cell>
          <cell r="E428" t="str">
            <v>und</v>
          </cell>
          <cell r="F428">
            <v>2177.25</v>
          </cell>
        </row>
        <row r="429">
          <cell r="A429" t="str">
            <v>2 S 04 121 02</v>
          </cell>
          <cell r="B429" t="str">
            <v>Boca BTTC D=1,20m normal</v>
          </cell>
          <cell r="E429" t="str">
            <v>und</v>
          </cell>
          <cell r="F429">
            <v>3162.21</v>
          </cell>
        </row>
        <row r="430">
          <cell r="A430" t="str">
            <v>2 S 04 121 03</v>
          </cell>
          <cell r="B430" t="str">
            <v>Boca BTTC D=1,50m normal</v>
          </cell>
          <cell r="E430" t="str">
            <v>und</v>
          </cell>
          <cell r="F430">
            <v>5501.76</v>
          </cell>
        </row>
        <row r="431">
          <cell r="A431" t="str">
            <v>2 S 04 121 04</v>
          </cell>
          <cell r="B431" t="str">
            <v>Boca BTTC D=1,00 m - esc.=15</v>
          </cell>
          <cell r="E431" t="str">
            <v>und</v>
          </cell>
          <cell r="F431">
            <v>2268.85</v>
          </cell>
        </row>
        <row r="432">
          <cell r="A432" t="str">
            <v>2 S 04 121 05</v>
          </cell>
          <cell r="B432" t="str">
            <v>Boca BTTC D=1,20 m - esc.=15</v>
          </cell>
          <cell r="E432" t="str">
            <v>und</v>
          </cell>
          <cell r="F432">
            <v>3302.99</v>
          </cell>
        </row>
        <row r="433">
          <cell r="A433" t="str">
            <v>2 S 04 121 06</v>
          </cell>
          <cell r="B433" t="str">
            <v>Boca BTTC D=1,50 m - esc.=15</v>
          </cell>
          <cell r="E433" t="str">
            <v>und</v>
          </cell>
          <cell r="F433">
            <v>5751.61</v>
          </cell>
        </row>
        <row r="434">
          <cell r="A434" t="str">
            <v>2 S 04 121 07</v>
          </cell>
          <cell r="B434" t="str">
            <v>Boca BTTC D=1,00 m - esc.=30</v>
          </cell>
          <cell r="E434" t="str">
            <v>und</v>
          </cell>
          <cell r="F434">
            <v>2524.5500000000002</v>
          </cell>
        </row>
        <row r="435">
          <cell r="A435" t="str">
            <v>2 S 04 121 08</v>
          </cell>
          <cell r="B435" t="str">
            <v>Boca BTTC D=1,20 m - esc.=30</v>
          </cell>
          <cell r="E435" t="str">
            <v>und</v>
          </cell>
          <cell r="F435">
            <v>3674.13</v>
          </cell>
        </row>
        <row r="436">
          <cell r="A436" t="str">
            <v>2 S 04 121 09</v>
          </cell>
          <cell r="B436" t="str">
            <v>Boca BTTC D=1,50 m - esc.=30</v>
          </cell>
          <cell r="E436" t="str">
            <v>und</v>
          </cell>
          <cell r="F436">
            <v>6416.14</v>
          </cell>
        </row>
        <row r="437">
          <cell r="A437" t="str">
            <v>2 S 04 121 10</v>
          </cell>
          <cell r="B437" t="str">
            <v>Boca BTTC D=1,00 m - esc.=45</v>
          </cell>
          <cell r="E437" t="str">
            <v>und</v>
          </cell>
          <cell r="F437">
            <v>3102.83</v>
          </cell>
        </row>
        <row r="438">
          <cell r="A438" t="str">
            <v>2 S 04 121 11</v>
          </cell>
          <cell r="B438" t="str">
            <v>Boca BTTC D=1,20 m - esc.=45</v>
          </cell>
          <cell r="E438" t="str">
            <v>und</v>
          </cell>
          <cell r="F438">
            <v>4520.6400000000003</v>
          </cell>
        </row>
        <row r="439">
          <cell r="A439" t="str">
            <v>2 S 04 121 12</v>
          </cell>
          <cell r="B439" t="str">
            <v>Boca BTTC D=1,50 m - esc.=45</v>
          </cell>
          <cell r="E439" t="str">
            <v>und</v>
          </cell>
          <cell r="F439">
            <v>7937.31</v>
          </cell>
        </row>
        <row r="440">
          <cell r="A440" t="str">
            <v>2 S 04 200 01</v>
          </cell>
          <cell r="B440" t="str">
            <v>Corpo BSCC 1,50 x 1,50 m alt. 0 a 1,00 m</v>
          </cell>
          <cell r="E440" t="str">
            <v>und</v>
          </cell>
          <cell r="F440">
            <v>943.77</v>
          </cell>
        </row>
        <row r="441">
          <cell r="A441" t="str">
            <v>2 S 04 200 02</v>
          </cell>
          <cell r="B441" t="str">
            <v>Corpo BSCC 2,00 x 2,00 m alt. 0 a 1,00 m</v>
          </cell>
          <cell r="E441" t="str">
            <v>und</v>
          </cell>
          <cell r="F441">
            <v>1364.43</v>
          </cell>
        </row>
        <row r="442">
          <cell r="A442" t="str">
            <v>2 S 04 200 03</v>
          </cell>
          <cell r="B442" t="str">
            <v>Corpo BSCC 2,50 x 2,50 m alt. 0 a 1,00 m</v>
          </cell>
          <cell r="E442" t="str">
            <v>m</v>
          </cell>
          <cell r="F442">
            <v>1942.01</v>
          </cell>
        </row>
        <row r="443">
          <cell r="A443" t="str">
            <v>2 S 04 200 04</v>
          </cell>
          <cell r="B443" t="str">
            <v>Corpo BSCC 3,00 x 3,00 m alt. 0 a 1,00 m</v>
          </cell>
          <cell r="E443" t="str">
            <v>m</v>
          </cell>
          <cell r="F443">
            <v>2556.91</v>
          </cell>
        </row>
        <row r="444">
          <cell r="A444" t="str">
            <v>2 S 04 200 05</v>
          </cell>
          <cell r="B444" t="str">
            <v>Corpo BSCC 1,50 x 1,50 m alt. 1,00 a 2,50 m</v>
          </cell>
          <cell r="E444" t="str">
            <v>m</v>
          </cell>
          <cell r="F444">
            <v>854.14</v>
          </cell>
        </row>
        <row r="445">
          <cell r="A445" t="str">
            <v>2 S 04 200 06</v>
          </cell>
          <cell r="B445" t="str">
            <v>Corpo BSCC 2,00 x 2,00 m alt. 1,00 a 2,50 m</v>
          </cell>
          <cell r="E445" t="str">
            <v>m</v>
          </cell>
          <cell r="F445">
            <v>1220.78</v>
          </cell>
        </row>
        <row r="446">
          <cell r="A446" t="str">
            <v>2 S 04 200 07</v>
          </cell>
          <cell r="B446" t="str">
            <v>Corpo BSCC 2,50 x 2,50 m alt. 1,00 a 2,50 m</v>
          </cell>
          <cell r="E446" t="str">
            <v>m</v>
          </cell>
          <cell r="F446">
            <v>1836.29</v>
          </cell>
        </row>
        <row r="447">
          <cell r="A447" t="str">
            <v>2 S 04 200 08</v>
          </cell>
          <cell r="B447" t="str">
            <v>Corpo BSCC 3,00 x 3,00 m alt. 1,00 a 2,50 m</v>
          </cell>
          <cell r="E447" t="str">
            <v>m</v>
          </cell>
          <cell r="F447">
            <v>2496.2199999999998</v>
          </cell>
        </row>
        <row r="448">
          <cell r="A448" t="str">
            <v>2 S 04 200 09</v>
          </cell>
          <cell r="B448" t="str">
            <v>Corpo BSCC 1,50 x 1,50 m alt. 2,50 a 5,00 m</v>
          </cell>
          <cell r="E448" t="str">
            <v>m</v>
          </cell>
          <cell r="F448">
            <v>932.05</v>
          </cell>
        </row>
        <row r="449">
          <cell r="A449" t="str">
            <v>2 S 04 200 10</v>
          </cell>
          <cell r="B449" t="str">
            <v>Corpo BSCC 2,00 x 2,00 m alt. 2,50 a 5,00 m</v>
          </cell>
          <cell r="E449" t="str">
            <v>m</v>
          </cell>
          <cell r="F449">
            <v>1443.11</v>
          </cell>
        </row>
        <row r="450">
          <cell r="A450" t="str">
            <v>2 S 04 200 11</v>
          </cell>
          <cell r="B450" t="str">
            <v>Corpo BSCC 2,50 x 2,50 m alt. 2,50 a 5,00 m</v>
          </cell>
          <cell r="E450" t="str">
            <v>m</v>
          </cell>
          <cell r="F450">
            <v>2118.4699999999998</v>
          </cell>
        </row>
        <row r="451">
          <cell r="A451" t="str">
            <v>2 S 04 200 12</v>
          </cell>
          <cell r="B451" t="str">
            <v>Corpo BSCC 3,00 x 3,00 m alt. 2,50 a 5,00 m</v>
          </cell>
          <cell r="E451" t="str">
            <v>m</v>
          </cell>
          <cell r="F451">
            <v>3067.32</v>
          </cell>
        </row>
        <row r="452">
          <cell r="A452" t="str">
            <v>2 S 04 200 13</v>
          </cell>
          <cell r="B452" t="str">
            <v>Corpo BSCC 1,50 x 1,50 m alt. 5,00 a 7,50 m</v>
          </cell>
          <cell r="E452" t="str">
            <v>m</v>
          </cell>
          <cell r="F452">
            <v>1063.42</v>
          </cell>
        </row>
        <row r="453">
          <cell r="A453" t="str">
            <v>2 S 04 200 14</v>
          </cell>
          <cell r="B453" t="str">
            <v>Corpo BSCC 2,00 x 2,00 m alt. 5,00 a 7,50 m</v>
          </cell>
          <cell r="E453" t="str">
            <v>m</v>
          </cell>
          <cell r="F453">
            <v>1623.18</v>
          </cell>
        </row>
        <row r="454">
          <cell r="A454" t="str">
            <v>2 S 04 200 15</v>
          </cell>
          <cell r="B454" t="str">
            <v>Corpo BSCC 2,50 x 2,50 m alt. 5,00 a 7,50 m</v>
          </cell>
          <cell r="E454" t="str">
            <v>m</v>
          </cell>
          <cell r="F454">
            <v>2370.19</v>
          </cell>
        </row>
        <row r="455">
          <cell r="A455" t="str">
            <v>2 S 04 200 16</v>
          </cell>
          <cell r="B455" t="str">
            <v>Corpo BSCC 3,00 x 3,00 m alt. 5,00 a 7,50 m</v>
          </cell>
          <cell r="E455" t="str">
            <v>m</v>
          </cell>
          <cell r="F455">
            <v>3359.73</v>
          </cell>
        </row>
        <row r="456">
          <cell r="A456" t="str">
            <v>2 S 04 200 17</v>
          </cell>
          <cell r="B456" t="str">
            <v>Corpo BSCC 1,50 x 1,50 m alt. 7,50 a 10,00 m</v>
          </cell>
          <cell r="E456" t="str">
            <v>m</v>
          </cell>
          <cell r="F456">
            <v>1223.9100000000001</v>
          </cell>
        </row>
        <row r="457">
          <cell r="A457" t="str">
            <v>2 S 04 200 18</v>
          </cell>
          <cell r="B457" t="str">
            <v>Corpo BSCC 2,00 x 2,00 m alt. 7,50 a 10,00 m</v>
          </cell>
          <cell r="E457" t="str">
            <v>m</v>
          </cell>
          <cell r="F457">
            <v>1828.6</v>
          </cell>
        </row>
        <row r="458">
          <cell r="A458" t="str">
            <v>2 S 04 200 19</v>
          </cell>
          <cell r="B458" t="str">
            <v>Corpo BSCC 2,50 x 2,50 m alt. 7,50 a 10,00 m</v>
          </cell>
          <cell r="E458" t="str">
            <v>m</v>
          </cell>
          <cell r="F458">
            <v>2612.86</v>
          </cell>
        </row>
        <row r="459">
          <cell r="A459" t="str">
            <v>2 S 04 200 20</v>
          </cell>
          <cell r="B459" t="str">
            <v>Corpo BSCC 3,00 x 3,00 m alt. 7,50 a 10,00 m</v>
          </cell>
          <cell r="E459" t="str">
            <v>m</v>
          </cell>
          <cell r="F459">
            <v>3692.26</v>
          </cell>
        </row>
        <row r="460">
          <cell r="A460" t="str">
            <v>2 S 04 200 21</v>
          </cell>
          <cell r="B460" t="str">
            <v>Corpo BSCC 1,50 x 1,50 m alt. 10,00 a 12,50 m</v>
          </cell>
          <cell r="E460" t="str">
            <v>m</v>
          </cell>
          <cell r="F460">
            <v>1274.94</v>
          </cell>
        </row>
        <row r="461">
          <cell r="A461" t="str">
            <v>2 S 04 200 22</v>
          </cell>
          <cell r="B461" t="str">
            <v>Corpo BSCC 2,00 x 2,00 m alt. 10,00 a 12,50 m</v>
          </cell>
          <cell r="E461" t="str">
            <v>m</v>
          </cell>
          <cell r="F461">
            <v>1990.99</v>
          </cell>
        </row>
        <row r="462">
          <cell r="A462" t="str">
            <v>2 S 04 200 23</v>
          </cell>
          <cell r="B462" t="str">
            <v>Corpo BSCC 2,50 x 2,50 m alt. 10,00 a 12,50 m</v>
          </cell>
          <cell r="E462" t="str">
            <v>m</v>
          </cell>
          <cell r="F462">
            <v>2874.2</v>
          </cell>
        </row>
        <row r="463">
          <cell r="A463" t="str">
            <v>2 S 04 200 24</v>
          </cell>
          <cell r="B463" t="str">
            <v>Corpo BSCC 3,00 a 3,00 m alt. 10,00 a 12,50 m</v>
          </cell>
          <cell r="E463" t="str">
            <v>m</v>
          </cell>
          <cell r="F463">
            <v>4012.73</v>
          </cell>
        </row>
        <row r="464">
          <cell r="A464" t="str">
            <v>2 S 04 200 25</v>
          </cell>
          <cell r="B464" t="str">
            <v>Corpo BSCC 1,50 x 1,50 m alt. 12,50 a 15,00 m</v>
          </cell>
          <cell r="E464" t="str">
            <v>m</v>
          </cell>
          <cell r="F464">
            <v>1339.2</v>
          </cell>
        </row>
        <row r="465">
          <cell r="A465" t="str">
            <v>2 S 04 200 26</v>
          </cell>
          <cell r="B465" t="str">
            <v>Corpo BSCC 2,00 a 2,00 m alt. 12,50 a 15,00 m</v>
          </cell>
          <cell r="E465" t="str">
            <v>m</v>
          </cell>
          <cell r="F465">
            <v>2140.7800000000002</v>
          </cell>
        </row>
        <row r="466">
          <cell r="A466" t="str">
            <v>2 S 04 200 27</v>
          </cell>
          <cell r="B466" t="str">
            <v>Corpo BSCC 2,50 x 2,50 m alt. 12,50 a 15,00 m</v>
          </cell>
          <cell r="E466" t="str">
            <v>m</v>
          </cell>
          <cell r="F466">
            <v>3247.57</v>
          </cell>
        </row>
        <row r="467">
          <cell r="A467" t="str">
            <v>2 S 04 200 28</v>
          </cell>
          <cell r="B467" t="str">
            <v>Corpo BSCC 3,00 x 3,00 m alt. 12,50 a 15,00 m</v>
          </cell>
          <cell r="E467" t="str">
            <v>m</v>
          </cell>
          <cell r="F467">
            <v>4343</v>
          </cell>
        </row>
        <row r="468">
          <cell r="A468" t="str">
            <v>2 S 04 201 01</v>
          </cell>
          <cell r="B468" t="str">
            <v>Boca BSCC 1,50 x 1,50 m normal</v>
          </cell>
          <cell r="E468" t="str">
            <v>und</v>
          </cell>
          <cell r="F468">
            <v>5412.49</v>
          </cell>
        </row>
        <row r="469">
          <cell r="A469" t="str">
            <v>2 S 04 201 02</v>
          </cell>
          <cell r="B469" t="str">
            <v>Boca BSCC 2,00 x 2,00 m normal</v>
          </cell>
          <cell r="E469" t="str">
            <v>und</v>
          </cell>
          <cell r="F469">
            <v>8475.8799999999992</v>
          </cell>
        </row>
        <row r="470">
          <cell r="A470" t="str">
            <v>2 S 04 201 03</v>
          </cell>
          <cell r="B470" t="str">
            <v>Boca BSCC 2,50 x 2,50 m normal</v>
          </cell>
          <cell r="E470" t="str">
            <v>und</v>
          </cell>
          <cell r="F470">
            <v>11448.96</v>
          </cell>
        </row>
        <row r="471">
          <cell r="A471" t="str">
            <v>2 S 04 201 04</v>
          </cell>
          <cell r="B471" t="str">
            <v>Boca BSCC 3,00 x 3,00 m normal</v>
          </cell>
          <cell r="E471" t="str">
            <v>und</v>
          </cell>
          <cell r="F471">
            <v>16400.13</v>
          </cell>
        </row>
        <row r="472">
          <cell r="A472" t="str">
            <v>2 S 04 201 05</v>
          </cell>
          <cell r="B472" t="str">
            <v>Boca BSCC 1,50 x 1,50 m - esc.=15</v>
          </cell>
          <cell r="E472" t="str">
            <v>und</v>
          </cell>
          <cell r="F472">
            <v>5507.51</v>
          </cell>
        </row>
        <row r="473">
          <cell r="A473" t="str">
            <v>2 S 04 201 06</v>
          </cell>
          <cell r="B473" t="str">
            <v>Boca BSCC 2,00 x 2,00 m - esc.=15</v>
          </cell>
          <cell r="E473" t="str">
            <v>und</v>
          </cell>
          <cell r="F473">
            <v>8579.7000000000007</v>
          </cell>
        </row>
        <row r="474">
          <cell r="A474" t="str">
            <v>2 S 04 201 07</v>
          </cell>
          <cell r="B474" t="str">
            <v>Boca BSCC 2,50 x 2,50 m - esc.=15</v>
          </cell>
          <cell r="E474" t="str">
            <v>und</v>
          </cell>
          <cell r="F474">
            <v>12065.22</v>
          </cell>
        </row>
        <row r="475">
          <cell r="A475" t="str">
            <v>2 S 04 201 08</v>
          </cell>
          <cell r="B475" t="str">
            <v>Boca BSCC 3,00 x 3,00 m - esc.=15</v>
          </cell>
          <cell r="E475" t="str">
            <v>und</v>
          </cell>
          <cell r="F475">
            <v>17191.55</v>
          </cell>
        </row>
        <row r="476">
          <cell r="A476" t="str">
            <v>2 S 04 201 09</v>
          </cell>
          <cell r="B476" t="str">
            <v>Boca BSCC 1,50 x 1,50 m - esc.=30</v>
          </cell>
          <cell r="E476" t="str">
            <v>und</v>
          </cell>
          <cell r="F476">
            <v>6004.52</v>
          </cell>
        </row>
        <row r="477">
          <cell r="A477" t="str">
            <v>2 S 04 201 10</v>
          </cell>
          <cell r="B477" t="str">
            <v>Boca BSCC 2,00 x 2,00 m - esc.=30</v>
          </cell>
          <cell r="E477" t="str">
            <v>und</v>
          </cell>
          <cell r="F477">
            <v>9336.23</v>
          </cell>
        </row>
        <row r="478">
          <cell r="A478" t="str">
            <v>2 S 04 201 11</v>
          </cell>
          <cell r="B478" t="str">
            <v>Boca BSCC 2,50 x 2,50 m - esc.=30</v>
          </cell>
          <cell r="E478" t="str">
            <v>und</v>
          </cell>
          <cell r="F478">
            <v>13432.34</v>
          </cell>
        </row>
        <row r="479">
          <cell r="A479" t="str">
            <v>2 S 04 201 12</v>
          </cell>
          <cell r="B479" t="str">
            <v>Boca BSCC 3,00 x 3,00 m =esc.=30</v>
          </cell>
          <cell r="E479" t="str">
            <v>und</v>
          </cell>
          <cell r="F479">
            <v>18960.41</v>
          </cell>
        </row>
        <row r="480">
          <cell r="A480" t="str">
            <v>2 S 04 201 13</v>
          </cell>
          <cell r="B480" t="str">
            <v>Boca BSCC 1,50 x 1,50 m - esc.=45</v>
          </cell>
          <cell r="E480" t="str">
            <v>und</v>
          </cell>
          <cell r="F480">
            <v>7470.4</v>
          </cell>
        </row>
        <row r="481">
          <cell r="A481" t="str">
            <v>2 S 04 201 14</v>
          </cell>
          <cell r="B481" t="str">
            <v>Boca BSCC 2,00 x 2,00 m - esc.=45</v>
          </cell>
          <cell r="E481" t="str">
            <v>und</v>
          </cell>
          <cell r="F481">
            <v>11996.21</v>
          </cell>
        </row>
        <row r="482">
          <cell r="A482" t="str">
            <v>2 S 04 201 15</v>
          </cell>
          <cell r="B482" t="str">
            <v>Boca BSCC 2,50 x 2,50 m - esc.=45</v>
          </cell>
          <cell r="E482" t="str">
            <v>und</v>
          </cell>
          <cell r="F482">
            <v>17013.89</v>
          </cell>
        </row>
        <row r="483">
          <cell r="A483" t="str">
            <v>2 S 04 201 16</v>
          </cell>
          <cell r="B483" t="str">
            <v>Boca BSCC 3,00 x 3,00 m - esc.=45</v>
          </cell>
          <cell r="E483" t="str">
            <v>und</v>
          </cell>
          <cell r="F483">
            <v>23924.55</v>
          </cell>
        </row>
        <row r="484">
          <cell r="A484" t="str">
            <v>2 S 04 210 01</v>
          </cell>
          <cell r="B484" t="str">
            <v>Corpo BDCC 1,50 x 1,50 m alt. 0 a 1,00 m</v>
          </cell>
          <cell r="E484" t="str">
            <v>m</v>
          </cell>
          <cell r="F484">
            <v>1647.9</v>
          </cell>
        </row>
        <row r="485">
          <cell r="A485" t="str">
            <v>2 S 04 210 02</v>
          </cell>
          <cell r="B485" t="str">
            <v>Corpo BDCC 2,00 x 2,00 m alt. 0 a 1,00 m</v>
          </cell>
          <cell r="E485" t="str">
            <v>m</v>
          </cell>
          <cell r="F485">
            <v>2391.0500000000002</v>
          </cell>
        </row>
        <row r="486">
          <cell r="A486" t="str">
            <v>2 S 04 210 03</v>
          </cell>
          <cell r="B486" t="str">
            <v>Corpo BDCC 2,50 x 2,50 m alt. 0 a 1,00 m</v>
          </cell>
          <cell r="E486" t="str">
            <v>m</v>
          </cell>
          <cell r="F486">
            <v>3013.05</v>
          </cell>
        </row>
        <row r="487">
          <cell r="A487" t="str">
            <v>2 S 04 210 04</v>
          </cell>
          <cell r="B487" t="str">
            <v>Corpo BDCC 3,00 x 3,00 m alt. 0 a 1,00</v>
          </cell>
          <cell r="E487" t="str">
            <v>m</v>
          </cell>
          <cell r="F487">
            <v>4144.82</v>
          </cell>
        </row>
        <row r="488">
          <cell r="A488" t="str">
            <v>2 S 04 210 05</v>
          </cell>
          <cell r="B488" t="str">
            <v>Corpo BDCC 1,50 x 1,50 m alt. 1,00 a 2,50 m</v>
          </cell>
          <cell r="E488" t="str">
            <v>m</v>
          </cell>
          <cell r="F488">
            <v>1450.24</v>
          </cell>
        </row>
        <row r="489">
          <cell r="A489" t="str">
            <v>2 S 04 210 06</v>
          </cell>
          <cell r="B489" t="str">
            <v>Corpo BDCC 2,00 x 2,00 m alt. 1,00 a 2,50 m</v>
          </cell>
          <cell r="E489" t="str">
            <v>m</v>
          </cell>
          <cell r="F489">
            <v>2123.17</v>
          </cell>
        </row>
        <row r="490">
          <cell r="A490" t="str">
            <v>2 S 04 210 07</v>
          </cell>
          <cell r="B490" t="str">
            <v>Corpo BDCC 2,50 x 2,50 m alt. 1,00 a 2,50 m</v>
          </cell>
          <cell r="E490" t="str">
            <v>m</v>
          </cell>
          <cell r="F490">
            <v>2864.59</v>
          </cell>
        </row>
        <row r="491">
          <cell r="A491" t="str">
            <v>2 S 04 210 08</v>
          </cell>
          <cell r="B491" t="str">
            <v>Corpo BDCC 3,00 x 3,00 m alt. 1,00 a 2,50 m</v>
          </cell>
          <cell r="E491" t="str">
            <v>m</v>
          </cell>
          <cell r="F491">
            <v>3930.89</v>
          </cell>
        </row>
        <row r="492">
          <cell r="A492" t="str">
            <v>2 S 04 210 09</v>
          </cell>
          <cell r="B492" t="str">
            <v>Corpo BDCC 1,50 x 1,50 m alt. 2,50 a 5,00 m</v>
          </cell>
          <cell r="E492" t="str">
            <v>m</v>
          </cell>
          <cell r="F492">
            <v>1546.34</v>
          </cell>
        </row>
        <row r="493">
          <cell r="A493" t="str">
            <v>2 S 04 210 10</v>
          </cell>
          <cell r="B493" t="str">
            <v>Corpo BDCC 2,00 x 2,00 m alt. 2,50 a 5,00 m</v>
          </cell>
          <cell r="E493" t="str">
            <v>m</v>
          </cell>
          <cell r="F493">
            <v>2407.67</v>
          </cell>
        </row>
        <row r="494">
          <cell r="A494" t="str">
            <v>2 S 04 210 11</v>
          </cell>
          <cell r="B494" t="str">
            <v>Corpo BDCC 2,50 x 2,50 m alt. 2,50 a 5,00 m</v>
          </cell>
          <cell r="E494" t="str">
            <v>m</v>
          </cell>
          <cell r="F494">
            <v>3344.94</v>
          </cell>
        </row>
        <row r="495">
          <cell r="A495" t="str">
            <v>2 S 04 210 12</v>
          </cell>
          <cell r="B495" t="str">
            <v>Corpo BDCC 3,00 x 3,00 m alt. 2,50 a 5,00 m</v>
          </cell>
          <cell r="E495" t="str">
            <v>m</v>
          </cell>
          <cell r="F495">
            <v>4362.68</v>
          </cell>
        </row>
        <row r="496">
          <cell r="A496" t="str">
            <v>2 S 04 210 13</v>
          </cell>
          <cell r="B496" t="str">
            <v>Corpo BDCC 1,50 x 1,50 m alt. 5,00 a 7,50 m</v>
          </cell>
          <cell r="E496" t="str">
            <v>m</v>
          </cell>
          <cell r="F496">
            <v>1760.86</v>
          </cell>
        </row>
        <row r="497">
          <cell r="A497" t="str">
            <v>2 S 04 210 14</v>
          </cell>
          <cell r="B497" t="str">
            <v>Corpo BDCC 2,00 a 2,00 m alt. 5,00 a 7,50 m</v>
          </cell>
          <cell r="E497" t="str">
            <v>m</v>
          </cell>
          <cell r="F497">
            <v>2780.87</v>
          </cell>
        </row>
        <row r="498">
          <cell r="A498" t="str">
            <v>2 S 04 210 15</v>
          </cell>
          <cell r="B498" t="str">
            <v>Corpo BDCC 2,50 x 2,50 m alt. 5,00 a 7,50 m</v>
          </cell>
          <cell r="E498" t="str">
            <v>m</v>
          </cell>
          <cell r="F498">
            <v>3808.73</v>
          </cell>
        </row>
        <row r="499">
          <cell r="A499" t="str">
            <v>2 S 04 210 16</v>
          </cell>
          <cell r="B499" t="str">
            <v>Corpo BDCC 3,00 x 3,00 m alt. 5,00 a 7,50 m</v>
          </cell>
          <cell r="E499" t="str">
            <v>m</v>
          </cell>
          <cell r="F499">
            <v>5214.3500000000004</v>
          </cell>
        </row>
        <row r="500">
          <cell r="A500" t="str">
            <v>2 S 04 210 17</v>
          </cell>
          <cell r="B500" t="str">
            <v>Corpo BDCC 1,50 x 1,50 m alt. 7,50 a 10,00 m</v>
          </cell>
          <cell r="E500" t="str">
            <v>m</v>
          </cell>
          <cell r="F500">
            <v>1941.68</v>
          </cell>
        </row>
        <row r="501">
          <cell r="A501" t="str">
            <v>2 S 04 210 18</v>
          </cell>
          <cell r="B501" t="str">
            <v>Corpo BDCC 2,00 x 2,00 m alt. 7,50 a 10,00 m</v>
          </cell>
          <cell r="E501" t="str">
            <v>m</v>
          </cell>
          <cell r="F501">
            <v>3195.72</v>
          </cell>
        </row>
        <row r="502">
          <cell r="A502" t="str">
            <v>2 S 04 210 19</v>
          </cell>
          <cell r="B502" t="str">
            <v>Corpo BDCC 2,50 x 2,50 m alt. 7,50 a 10,00 m</v>
          </cell>
          <cell r="E502" t="str">
            <v>m</v>
          </cell>
          <cell r="F502">
            <v>4089.68</v>
          </cell>
        </row>
        <row r="503">
          <cell r="A503" t="str">
            <v>2 S 04 210 20</v>
          </cell>
          <cell r="B503" t="str">
            <v>Corpo BDCC 3,00 x 3,00 m alt. 7,50 a 10,00 m</v>
          </cell>
          <cell r="E503" t="str">
            <v>m</v>
          </cell>
          <cell r="F503">
            <v>5832.59</v>
          </cell>
        </row>
        <row r="504">
          <cell r="A504" t="str">
            <v>2 S 04 210 21</v>
          </cell>
          <cell r="B504" t="str">
            <v>Corpo BDCC 1,50 x 1,50 m alt. 10,00 a 12,50 m</v>
          </cell>
          <cell r="E504" t="str">
            <v>m</v>
          </cell>
          <cell r="F504">
            <v>2186.4499999999998</v>
          </cell>
        </row>
        <row r="505">
          <cell r="A505" t="str">
            <v>2 S 04 210 22</v>
          </cell>
          <cell r="B505" t="str">
            <v>Corpo BDCC 2,00 x 2,00 m alt. 10,00 a 12,50 m</v>
          </cell>
          <cell r="E505" t="str">
            <v>m</v>
          </cell>
          <cell r="F505">
            <v>3493.64</v>
          </cell>
        </row>
        <row r="506">
          <cell r="A506" t="str">
            <v>2 S 04 210 23</v>
          </cell>
          <cell r="B506" t="str">
            <v>Corpo BDCC 2,50 x 2,50 m alt. 10,00 a 12,50 m</v>
          </cell>
          <cell r="E506" t="str">
            <v>m</v>
          </cell>
          <cell r="F506">
            <v>4625.7</v>
          </cell>
        </row>
        <row r="507">
          <cell r="A507" t="str">
            <v>2 S 04 210 24</v>
          </cell>
          <cell r="B507" t="str">
            <v>Corpo BDCC 3,00 x 3,00 m alt. 10,00 a 12,50 m</v>
          </cell>
          <cell r="E507" t="str">
            <v>m</v>
          </cell>
          <cell r="F507">
            <v>6528.06</v>
          </cell>
        </row>
        <row r="508">
          <cell r="A508" t="str">
            <v>2 S 04 210 25</v>
          </cell>
          <cell r="B508" t="str">
            <v>Corpo BDCC 1,50 x 1,50 m alt. 12,50 a 15,00 m</v>
          </cell>
          <cell r="E508" t="str">
            <v>m</v>
          </cell>
          <cell r="F508">
            <v>2329.8000000000002</v>
          </cell>
        </row>
        <row r="509">
          <cell r="A509" t="str">
            <v>2 S 04 210 26</v>
          </cell>
          <cell r="B509" t="str">
            <v>Corpo BDCC 2,00 x 2,00 m alt. 12,50 a 15,00 m</v>
          </cell>
          <cell r="E509" t="str">
            <v>m</v>
          </cell>
          <cell r="F509">
            <v>3582.84</v>
          </cell>
        </row>
        <row r="510">
          <cell r="A510" t="str">
            <v>2 S 04 210 27</v>
          </cell>
          <cell r="B510" t="str">
            <v>Corpo BDCC 2,50 x 2,50 m alt. 12,50 a 15,00 m</v>
          </cell>
          <cell r="E510" t="str">
            <v>m</v>
          </cell>
          <cell r="F510">
            <v>5058.41</v>
          </cell>
        </row>
        <row r="511">
          <cell r="A511" t="str">
            <v>2 S 04 210 28</v>
          </cell>
          <cell r="B511" t="str">
            <v>Corpo BDCC 3,00 x 3,00 m alt. 12,50 a 15,00 m</v>
          </cell>
          <cell r="E511" t="str">
            <v>m</v>
          </cell>
          <cell r="F511">
            <v>6511.08</v>
          </cell>
        </row>
        <row r="512">
          <cell r="A512" t="str">
            <v>2 S 04 211 01</v>
          </cell>
          <cell r="B512" t="str">
            <v>Boca BDCC 1,50 x 1,50 m normal</v>
          </cell>
          <cell r="E512" t="str">
            <v>und</v>
          </cell>
          <cell r="F512">
            <v>6291.38</v>
          </cell>
        </row>
        <row r="513">
          <cell r="A513" t="str">
            <v>2 S 04 211 02</v>
          </cell>
          <cell r="B513" t="str">
            <v>Boca BDCC 2,00 x 2,00 m normal</v>
          </cell>
          <cell r="E513" t="str">
            <v>und</v>
          </cell>
          <cell r="F513">
            <v>9830.24</v>
          </cell>
        </row>
        <row r="514">
          <cell r="A514" t="str">
            <v>2 S 04 211 03</v>
          </cell>
          <cell r="B514" t="str">
            <v>Boca BDCC 2,50 x 2,50 m normal</v>
          </cell>
          <cell r="E514" t="str">
            <v>und</v>
          </cell>
          <cell r="F514">
            <v>13824.95</v>
          </cell>
        </row>
        <row r="515">
          <cell r="A515" t="str">
            <v>2 S 04 211 04</v>
          </cell>
          <cell r="B515" t="str">
            <v>Boca BDCC 3,00 x 3,00 m normal</v>
          </cell>
          <cell r="E515" t="str">
            <v>und</v>
          </cell>
          <cell r="F515">
            <v>20105.54</v>
          </cell>
        </row>
        <row r="516">
          <cell r="A516" t="str">
            <v>2 S 04 211 05</v>
          </cell>
          <cell r="B516" t="str">
            <v>Boca BDCC 1,50 x 1,50 m esc.=15</v>
          </cell>
          <cell r="E516" t="str">
            <v>und</v>
          </cell>
          <cell r="F516">
            <v>6905.86</v>
          </cell>
        </row>
        <row r="517">
          <cell r="A517" t="str">
            <v>2 S 04 211 06</v>
          </cell>
          <cell r="B517" t="str">
            <v>Boca BDCC 2,00 x 2,00 m esc=15</v>
          </cell>
          <cell r="E517" t="str">
            <v>und</v>
          </cell>
          <cell r="F517">
            <v>10814.78</v>
          </cell>
        </row>
        <row r="518">
          <cell r="A518" t="str">
            <v>2 S 04 211 07</v>
          </cell>
          <cell r="B518" t="str">
            <v>Boca BDCC 2,50 x 2,50 m esc=15</v>
          </cell>
          <cell r="E518" t="str">
            <v>und</v>
          </cell>
          <cell r="F518">
            <v>14896.79</v>
          </cell>
        </row>
        <row r="519">
          <cell r="A519" t="str">
            <v>2 S 04 211 08</v>
          </cell>
          <cell r="B519" t="str">
            <v>Boca BDCC 3,00 x 3,00 m esc=15</v>
          </cell>
          <cell r="E519" t="str">
            <v>und</v>
          </cell>
          <cell r="F519">
            <v>21578.83</v>
          </cell>
        </row>
        <row r="520">
          <cell r="A520" t="str">
            <v>2 S 04 211 09</v>
          </cell>
          <cell r="B520" t="str">
            <v>Boca BDCC 1,50 x 1,50 m - esc.=30</v>
          </cell>
          <cell r="E520" t="str">
            <v>und</v>
          </cell>
          <cell r="F520">
            <v>7125.6</v>
          </cell>
        </row>
        <row r="521">
          <cell r="A521" t="str">
            <v>2 S 04 211 10</v>
          </cell>
          <cell r="B521" t="str">
            <v>Boca BDCC 2,00 x 2,00 m esc=30</v>
          </cell>
          <cell r="E521" t="str">
            <v>und</v>
          </cell>
          <cell r="F521">
            <v>11637.63</v>
          </cell>
        </row>
        <row r="522">
          <cell r="A522" t="str">
            <v>2 S 04 211 11</v>
          </cell>
          <cell r="B522" t="str">
            <v>Boca BDCC 2,50 x 2,50 m esc.=30</v>
          </cell>
          <cell r="E522" t="str">
            <v>und</v>
          </cell>
          <cell r="F522">
            <v>15837.81</v>
          </cell>
        </row>
        <row r="523">
          <cell r="A523" t="str">
            <v>2 S 04 211 12</v>
          </cell>
          <cell r="B523" t="str">
            <v>Boca BDCC 3,00 x 3,00 m esc=30</v>
          </cell>
          <cell r="E523" t="str">
            <v>und</v>
          </cell>
          <cell r="F523">
            <v>24495.89</v>
          </cell>
        </row>
        <row r="524">
          <cell r="A524" t="str">
            <v>2 S 04 211 13</v>
          </cell>
          <cell r="B524" t="str">
            <v>Boca BDCC 1,50 x 1,50 m esc=45</v>
          </cell>
          <cell r="E524" t="str">
            <v>und</v>
          </cell>
          <cell r="F524">
            <v>9276.3700000000008</v>
          </cell>
        </row>
        <row r="525">
          <cell r="A525" t="str">
            <v>2 S 04 211 14</v>
          </cell>
          <cell r="B525" t="str">
            <v>Boca BDCC 2,00 x 2,00 m esc=45</v>
          </cell>
          <cell r="E525" t="str">
            <v>und</v>
          </cell>
          <cell r="F525">
            <v>14818.75</v>
          </cell>
        </row>
        <row r="526">
          <cell r="A526" t="str">
            <v>2 S 04 211 15</v>
          </cell>
          <cell r="B526" t="str">
            <v>Boca BDCC 2,50 x 2,50 m esc=45</v>
          </cell>
          <cell r="E526" t="str">
            <v>und</v>
          </cell>
          <cell r="F526">
            <v>21354.27</v>
          </cell>
        </row>
        <row r="527">
          <cell r="A527" t="str">
            <v>2 S 04 211 16</v>
          </cell>
          <cell r="B527" t="str">
            <v>Boca BDCC 3,00x3,00m - esc=45</v>
          </cell>
          <cell r="E527" t="str">
            <v>und</v>
          </cell>
          <cell r="F527">
            <v>31015.02</v>
          </cell>
        </row>
        <row r="528">
          <cell r="A528" t="str">
            <v>2 S 04 220 01</v>
          </cell>
          <cell r="B528" t="str">
            <v>Corpo BTCC 1,50 x 1,50 m alt. 0 a 1,00 m</v>
          </cell>
          <cell r="E528" t="str">
            <v>m</v>
          </cell>
          <cell r="F528">
            <v>2285.0500000000002</v>
          </cell>
        </row>
        <row r="529">
          <cell r="A529" t="str">
            <v>2 S 04 220 02</v>
          </cell>
          <cell r="B529" t="str">
            <v>Corpo BTCC 2,00 x 2,00 m alt. 0 a 1,00 m</v>
          </cell>
          <cell r="E529" t="str">
            <v>m</v>
          </cell>
          <cell r="F529">
            <v>3317.75</v>
          </cell>
        </row>
        <row r="530">
          <cell r="A530" t="str">
            <v>2 S 04 220 03</v>
          </cell>
          <cell r="B530" t="str">
            <v>Corpo BTCC 2,50 x 2,50 m alt. 0 a 1,00 m</v>
          </cell>
          <cell r="E530" t="str">
            <v>m</v>
          </cell>
          <cell r="F530">
            <v>4495.51</v>
          </cell>
        </row>
        <row r="531">
          <cell r="A531" t="str">
            <v>2 S 04 220 04</v>
          </cell>
          <cell r="B531" t="str">
            <v>Corpo BTCC 3,00 x 3,00 m alt. 0 a 1,00 m</v>
          </cell>
          <cell r="E531" t="str">
            <v>m</v>
          </cell>
          <cell r="F531">
            <v>5790.65</v>
          </cell>
        </row>
        <row r="532">
          <cell r="A532" t="str">
            <v>2 S 04 220 05</v>
          </cell>
          <cell r="B532" t="str">
            <v>Corpo BTCC 1,50 x 1,50 m alt. 1,00 a 2,50 m</v>
          </cell>
          <cell r="E532" t="str">
            <v>m</v>
          </cell>
          <cell r="F532">
            <v>2064.02</v>
          </cell>
        </row>
        <row r="533">
          <cell r="A533" t="str">
            <v>2 S 04 220 06</v>
          </cell>
          <cell r="B533" t="str">
            <v>Corpo BTCC 2,00 x 2,00 m alt. 1,00 a 2,50 m</v>
          </cell>
          <cell r="E533" t="str">
            <v>m</v>
          </cell>
          <cell r="F533">
            <v>3001.34</v>
          </cell>
        </row>
        <row r="534">
          <cell r="A534" t="str">
            <v>2 S 04 220 07</v>
          </cell>
          <cell r="B534" t="str">
            <v>Corpo BTCC 2,50 a 2,50 m alt. 1,00 a 2,50 m</v>
          </cell>
          <cell r="E534" t="str">
            <v>m</v>
          </cell>
          <cell r="F534">
            <v>3986.11</v>
          </cell>
        </row>
        <row r="535">
          <cell r="A535" t="str">
            <v>2 S 04 220 08</v>
          </cell>
          <cell r="B535" t="str">
            <v>Corpo BTCC 3,00 x 3,00 m alt. 1,00 a 2,50 m</v>
          </cell>
          <cell r="E535" t="str">
            <v>m</v>
          </cell>
          <cell r="F535">
            <v>5483.12</v>
          </cell>
        </row>
        <row r="536">
          <cell r="A536" t="str">
            <v>2 S 04 220 09</v>
          </cell>
          <cell r="B536" t="str">
            <v>Corpo BTCC 1,50 x 1,50 m alt. 2,50 a 5,00 m</v>
          </cell>
          <cell r="E536" t="str">
            <v>m</v>
          </cell>
          <cell r="F536">
            <v>2241.81</v>
          </cell>
        </row>
        <row r="537">
          <cell r="A537" t="str">
            <v>2 S 04 220 10</v>
          </cell>
          <cell r="B537" t="str">
            <v>Corpo BTCC 2,00 x 2,00 m alt. 2,50 a 5,00 m</v>
          </cell>
          <cell r="E537" t="str">
            <v>m</v>
          </cell>
          <cell r="F537">
            <v>3436.82</v>
          </cell>
        </row>
        <row r="538">
          <cell r="A538" t="str">
            <v>2 S 04 220 11</v>
          </cell>
          <cell r="B538" t="str">
            <v>Corpo BTCC 2,50 x 2,50 m alt. 2,50 a 5,00 m</v>
          </cell>
          <cell r="E538" t="str">
            <v>m</v>
          </cell>
          <cell r="F538">
            <v>4677.1400000000003</v>
          </cell>
        </row>
        <row r="539">
          <cell r="A539" t="str">
            <v>2 S 04 220 12</v>
          </cell>
          <cell r="B539" t="str">
            <v>Corpo BTCC 3,00 x 3,00 m alt. 2,50 a 5,00 m</v>
          </cell>
          <cell r="E539" t="str">
            <v>m</v>
          </cell>
          <cell r="F539">
            <v>6400.28</v>
          </cell>
        </row>
        <row r="540">
          <cell r="A540" t="str">
            <v>2 S 04 220 13</v>
          </cell>
          <cell r="B540" t="str">
            <v>Corpo BTCC 1,50 x 1,50 m alt. 5,00 a 7,50 m</v>
          </cell>
          <cell r="E540" t="str">
            <v>m</v>
          </cell>
          <cell r="F540">
            <v>2418.8000000000002</v>
          </cell>
        </row>
        <row r="541">
          <cell r="A541" t="str">
            <v>2 S 04 220 14</v>
          </cell>
          <cell r="B541" t="str">
            <v>Corpo BTCC 2,00 x 2,00 m alt. 5,00 a 7,50 m</v>
          </cell>
          <cell r="E541" t="str">
            <v>m</v>
          </cell>
          <cell r="F541">
            <v>3859.22</v>
          </cell>
        </row>
        <row r="542">
          <cell r="A542" t="str">
            <v>2 S 04 220 15</v>
          </cell>
          <cell r="B542" t="str">
            <v>Corpo BTCC 2,50 x 2,50 m alt. 5,00 a 7,50 m</v>
          </cell>
          <cell r="E542" t="str">
            <v>m</v>
          </cell>
          <cell r="F542">
            <v>5308.57</v>
          </cell>
        </row>
        <row r="543">
          <cell r="A543" t="str">
            <v>2 S 04 220 16</v>
          </cell>
          <cell r="B543" t="str">
            <v>Corpo BTCC 3,00 x 3,00 m alt. 5,00 a 7,50 m</v>
          </cell>
          <cell r="E543" t="str">
            <v>m</v>
          </cell>
          <cell r="F543">
            <v>7191.27</v>
          </cell>
        </row>
        <row r="544">
          <cell r="A544" t="str">
            <v>2 S 04 220 17</v>
          </cell>
          <cell r="B544" t="str">
            <v>Corpo BTCC 1,50 x 1,50 m alt. 7,50 a 10,00 m</v>
          </cell>
          <cell r="E544" t="str">
            <v>m</v>
          </cell>
          <cell r="F544">
            <v>2696.62</v>
          </cell>
        </row>
        <row r="545">
          <cell r="A545" t="str">
            <v>2 S 04 220 18</v>
          </cell>
          <cell r="B545" t="str">
            <v>Corpo BTCC 2,00 x 2,00 m alt. 7,50 m a 10,00 m</v>
          </cell>
          <cell r="E545" t="str">
            <v>m</v>
          </cell>
          <cell r="F545">
            <v>4355.76</v>
          </cell>
        </row>
        <row r="546">
          <cell r="A546" t="str">
            <v>2 S 04 220 19</v>
          </cell>
          <cell r="B546" t="str">
            <v>Corpo BTCC 2,50 x 2,50 m alt. 7,50 a 10,00 m</v>
          </cell>
          <cell r="E546" t="str">
            <v>m</v>
          </cell>
          <cell r="F546">
            <v>6040.14</v>
          </cell>
        </row>
        <row r="547">
          <cell r="A547" t="str">
            <v>2 S 04 220 20</v>
          </cell>
          <cell r="B547" t="str">
            <v>Corpo BTCC 3,00 x 3,00 m alt 7,50 a 10,00 m</v>
          </cell>
          <cell r="E547" t="str">
            <v>m</v>
          </cell>
          <cell r="F547">
            <v>8083.17</v>
          </cell>
        </row>
        <row r="548">
          <cell r="A548" t="str">
            <v>2 S 04 220 21</v>
          </cell>
          <cell r="B548" t="str">
            <v>Corpo BTCC 1,50 x 1,50 m alt. 10,00 a 12,50 m</v>
          </cell>
          <cell r="E548" t="str">
            <v>m</v>
          </cell>
          <cell r="F548">
            <v>3190.53</v>
          </cell>
        </row>
        <row r="549">
          <cell r="A549" t="str">
            <v>2 S 04 220 22</v>
          </cell>
          <cell r="B549" t="str">
            <v>Corpo BTCC 2,00 x 2,00 m alt. 10,00 a 12,50 m</v>
          </cell>
          <cell r="E549" t="str">
            <v>m</v>
          </cell>
          <cell r="F549">
            <v>4747.88</v>
          </cell>
        </row>
        <row r="550">
          <cell r="A550" t="str">
            <v>2 S 04 220 23</v>
          </cell>
          <cell r="B550" t="str">
            <v>Corpo BTCC 2,50 x 2,50 m alt. 10,00 a 12,50 m</v>
          </cell>
          <cell r="E550" t="str">
            <v>m</v>
          </cell>
          <cell r="F550">
            <v>6343.05</v>
          </cell>
        </row>
        <row r="551">
          <cell r="A551" t="str">
            <v>2 S 04 220 24</v>
          </cell>
          <cell r="B551" t="str">
            <v>Corpo BTCC 3,00 x 3,00 m alt. 10,00 a 12,50 m</v>
          </cell>
          <cell r="E551" t="str">
            <v>m</v>
          </cell>
          <cell r="F551">
            <v>8637.1299999999992</v>
          </cell>
        </row>
        <row r="552">
          <cell r="A552" t="str">
            <v>2 S 04 220 25</v>
          </cell>
          <cell r="B552" t="str">
            <v>Corpo BTCC 1,50 x 1,50 m alt. 12,50 a 15,00 m</v>
          </cell>
          <cell r="E552" t="str">
            <v>m</v>
          </cell>
          <cell r="F552">
            <v>3243.5</v>
          </cell>
        </row>
        <row r="553">
          <cell r="A553" t="str">
            <v>2 S 04 220 26</v>
          </cell>
          <cell r="B553" t="str">
            <v>Corpo BTCC 2,00 x 2,00 m alt. 12,50 a 15,00 m</v>
          </cell>
          <cell r="E553" t="str">
            <v>m</v>
          </cell>
          <cell r="F553">
            <v>5075.12</v>
          </cell>
        </row>
        <row r="554">
          <cell r="A554" t="str">
            <v>2 S 04 220 27</v>
          </cell>
          <cell r="B554" t="str">
            <v>Corpo BTCC 2,50 x 2,50 m alt. 12,50 a 15,00 m</v>
          </cell>
          <cell r="E554" t="str">
            <v>m</v>
          </cell>
          <cell r="F554">
            <v>6803.35</v>
          </cell>
        </row>
        <row r="555">
          <cell r="A555" t="str">
            <v>2 S 04 220 28</v>
          </cell>
          <cell r="B555" t="str">
            <v>Corpo BTCC 3,00 x 3,00 m alt. 12,50 a 15,00 m</v>
          </cell>
          <cell r="E555" t="str">
            <v>m</v>
          </cell>
          <cell r="F555">
            <v>9379.32</v>
          </cell>
        </row>
        <row r="556">
          <cell r="A556" t="str">
            <v>2 S 04 221 01</v>
          </cell>
          <cell r="B556" t="str">
            <v>Boca BTCC 1,50 x 1,50 m normal</v>
          </cell>
          <cell r="E556" t="str">
            <v>und</v>
          </cell>
          <cell r="F556">
            <v>7797.68</v>
          </cell>
        </row>
        <row r="557">
          <cell r="A557" t="str">
            <v>2 S 04 221 02</v>
          </cell>
          <cell r="B557" t="str">
            <v>Boca BTCC 2,00 x 2,00 m normal</v>
          </cell>
          <cell r="E557" t="str">
            <v>und</v>
          </cell>
          <cell r="F557">
            <v>11925.54</v>
          </cell>
        </row>
        <row r="558">
          <cell r="A558" t="str">
            <v>2 S 04 221 03</v>
          </cell>
          <cell r="B558" t="str">
            <v>Boca BTCC 2,50 x 2,50 m normal</v>
          </cell>
          <cell r="E558" t="str">
            <v>und</v>
          </cell>
          <cell r="F558">
            <v>16899.830000000002</v>
          </cell>
        </row>
        <row r="559">
          <cell r="A559" t="str">
            <v>2 S 04 221 04</v>
          </cell>
          <cell r="B559" t="str">
            <v>Boca BTCC 3,00 x 3,00 m normal</v>
          </cell>
          <cell r="E559" t="str">
            <v>und</v>
          </cell>
          <cell r="F559">
            <v>23995.86</v>
          </cell>
        </row>
        <row r="560">
          <cell r="A560" t="str">
            <v>2 S 04 221 05</v>
          </cell>
          <cell r="B560" t="str">
            <v>Boca BTCC 1,50 x 1,50 m esc=15</v>
          </cell>
          <cell r="E560" t="str">
            <v>und</v>
          </cell>
          <cell r="F560">
            <v>8445.08</v>
          </cell>
        </row>
        <row r="561">
          <cell r="A561" t="str">
            <v>2 S 04 221 06</v>
          </cell>
          <cell r="B561" t="str">
            <v>Boca BTCC 2,00 x 2,00 m esc=15</v>
          </cell>
          <cell r="E561" t="str">
            <v>und</v>
          </cell>
          <cell r="F561">
            <v>12824.04</v>
          </cell>
        </row>
        <row r="562">
          <cell r="A562" t="str">
            <v>2 S 04 221 07</v>
          </cell>
          <cell r="B562" t="str">
            <v>Boca BTCC 2,50 x 2,50 m esc=15</v>
          </cell>
          <cell r="E562" t="str">
            <v>und</v>
          </cell>
          <cell r="F562">
            <v>18228.060000000001</v>
          </cell>
        </row>
        <row r="563">
          <cell r="A563" t="str">
            <v>2 S 04 221 08</v>
          </cell>
          <cell r="B563" t="str">
            <v>Boca BTCC 3,00 x 3,00 m esc=15</v>
          </cell>
          <cell r="E563" t="str">
            <v>und</v>
          </cell>
          <cell r="F563">
            <v>23361.34</v>
          </cell>
        </row>
        <row r="564">
          <cell r="A564" t="str">
            <v>2 S 04 221 09</v>
          </cell>
          <cell r="B564" t="str">
            <v>Boca BTCC 1,50 x 1,50 m esc=30</v>
          </cell>
          <cell r="E564" t="str">
            <v>und</v>
          </cell>
          <cell r="F564">
            <v>8856.08</v>
          </cell>
        </row>
        <row r="565">
          <cell r="A565" t="str">
            <v>2 S 04 221 10</v>
          </cell>
          <cell r="B565" t="str">
            <v>Boca BTCC 2,00 x 2,00 m exc.=30</v>
          </cell>
          <cell r="E565" t="str">
            <v>und</v>
          </cell>
          <cell r="F565">
            <v>14169.67</v>
          </cell>
        </row>
        <row r="566">
          <cell r="A566" t="str">
            <v>2 S 04 221 11</v>
          </cell>
          <cell r="B566" t="str">
            <v>Boca BTCC 2,50 x 2,50 m esc=30</v>
          </cell>
          <cell r="E566" t="str">
            <v>und</v>
          </cell>
          <cell r="F566">
            <v>20764.759999999998</v>
          </cell>
        </row>
        <row r="567">
          <cell r="A567" t="str">
            <v>2 S 04 221 12</v>
          </cell>
          <cell r="B567" t="str">
            <v>Boca BTCC 3,00 x 3,00 m esc=30</v>
          </cell>
          <cell r="E567" t="str">
            <v>und</v>
          </cell>
          <cell r="F567">
            <v>29949.200000000001</v>
          </cell>
        </row>
        <row r="568">
          <cell r="A568" t="str">
            <v>2 S 04 221 13</v>
          </cell>
          <cell r="B568" t="str">
            <v>Boca BTCC 1,50 x 1,50 m esc.=45</v>
          </cell>
          <cell r="E568" t="str">
            <v>und</v>
          </cell>
          <cell r="F568">
            <v>11176.09</v>
          </cell>
        </row>
        <row r="569">
          <cell r="A569" t="str">
            <v>2 S 04 221 14</v>
          </cell>
          <cell r="B569" t="str">
            <v>Boca BTCC 2,00 x 2,00 m esc=45</v>
          </cell>
          <cell r="E569" t="str">
            <v>und</v>
          </cell>
          <cell r="F569">
            <v>17941.25</v>
          </cell>
        </row>
        <row r="570">
          <cell r="A570" t="str">
            <v>2 S 04 221 15</v>
          </cell>
          <cell r="B570" t="str">
            <v>Boca BTCC 2,50 x 2,50 m esc=45</v>
          </cell>
          <cell r="E570" t="str">
            <v>und</v>
          </cell>
          <cell r="F570">
            <v>26268.53</v>
          </cell>
        </row>
        <row r="571">
          <cell r="A571" t="str">
            <v>2 S 04 221 16</v>
          </cell>
          <cell r="B571" t="str">
            <v>Boca BTCC 3,00 x 3,00 m esc=45</v>
          </cell>
          <cell r="E571" t="str">
            <v>und</v>
          </cell>
          <cell r="F571">
            <v>37956.39</v>
          </cell>
        </row>
        <row r="572">
          <cell r="A572" t="str">
            <v>2 S 04 300 16</v>
          </cell>
          <cell r="B572" t="str">
            <v>Bueiro met. chapas múltiplas D=1,60 m galv.</v>
          </cell>
          <cell r="E572" t="str">
            <v>m</v>
          </cell>
          <cell r="F572">
            <v>1028.1099999999999</v>
          </cell>
        </row>
        <row r="573">
          <cell r="A573" t="str">
            <v>2 S 04 300 20</v>
          </cell>
          <cell r="B573" t="str">
            <v>Bueiro met.chapas múltiplas D=2,00 m galv.</v>
          </cell>
          <cell r="E573" t="str">
            <v>m</v>
          </cell>
          <cell r="F573">
            <v>1279.3399999999999</v>
          </cell>
        </row>
        <row r="574">
          <cell r="A574" t="str">
            <v>2 S 04 301 16</v>
          </cell>
          <cell r="B574" t="str">
            <v>Bueiro met. chapas múltiplas D=1,60 m rev. epoxy</v>
          </cell>
          <cell r="E574" t="str">
            <v>m</v>
          </cell>
          <cell r="F574">
            <v>1076.94</v>
          </cell>
        </row>
        <row r="575">
          <cell r="A575" t="str">
            <v>2 S 04 301 20</v>
          </cell>
          <cell r="B575" t="str">
            <v>Bueiro met. chapa múltipla D=2,00 m rev. epoxy</v>
          </cell>
          <cell r="E575" t="str">
            <v>m</v>
          </cell>
          <cell r="F575">
            <v>1339.98</v>
          </cell>
        </row>
        <row r="576">
          <cell r="A576" t="str">
            <v>2 S 04 310 16</v>
          </cell>
          <cell r="B576" t="str">
            <v>Bueiro met.s/ interrupção tráf. D=1,60m galv.</v>
          </cell>
          <cell r="E576" t="str">
            <v>m</v>
          </cell>
          <cell r="F576">
            <v>1958.05</v>
          </cell>
        </row>
        <row r="577">
          <cell r="A577" t="str">
            <v>2 S 04 310 20</v>
          </cell>
          <cell r="B577" t="str">
            <v>Bueiro met.s/ interrupção tráf. D=2,00m galv.</v>
          </cell>
          <cell r="E577" t="str">
            <v>m</v>
          </cell>
          <cell r="F577">
            <v>2435.4499999999998</v>
          </cell>
        </row>
        <row r="578">
          <cell r="A578" t="str">
            <v>2 S 04 311 16</v>
          </cell>
          <cell r="B578" t="str">
            <v>Bueiro met.s/interrupção tráf.D=1,60 m rev.epoxy</v>
          </cell>
          <cell r="E578" t="str">
            <v>m</v>
          </cell>
          <cell r="F578">
            <v>2031.03</v>
          </cell>
        </row>
        <row r="579">
          <cell r="A579" t="str">
            <v>2 S 04 311 20</v>
          </cell>
          <cell r="B579" t="str">
            <v>Bueiro met.s/interrupção traf.D=2,00 m rev.epoxy</v>
          </cell>
          <cell r="E579" t="str">
            <v>m</v>
          </cell>
          <cell r="F579">
            <v>2442.35</v>
          </cell>
        </row>
        <row r="580">
          <cell r="A580" t="str">
            <v>2 S 04 400 01</v>
          </cell>
          <cell r="B580" t="str">
            <v>Valeta prot.cortes c/revest. vegetal - VPC 01</v>
          </cell>
          <cell r="E580" t="str">
            <v>m</v>
          </cell>
          <cell r="F580">
            <v>41.27</v>
          </cell>
        </row>
        <row r="581">
          <cell r="A581" t="str">
            <v>2 S 04 400 02</v>
          </cell>
          <cell r="B581" t="str">
            <v>Valeta prot.cortes c/revest. vegetal - VPC 02</v>
          </cell>
          <cell r="E581" t="str">
            <v>m</v>
          </cell>
          <cell r="F581">
            <v>30.75</v>
          </cell>
        </row>
        <row r="582">
          <cell r="A582" t="str">
            <v>2 S 04 400 03</v>
          </cell>
          <cell r="B582" t="str">
            <v>Valeta prot.cortes c/revest.concreto - VPC 03</v>
          </cell>
          <cell r="E582" t="str">
            <v>m</v>
          </cell>
          <cell r="F582">
            <v>59.73</v>
          </cell>
        </row>
        <row r="583">
          <cell r="A583" t="str">
            <v>2 S 04 400 04</v>
          </cell>
          <cell r="B583" t="str">
            <v>Valeta prot.cortes c/revest.concreto - VPC 04</v>
          </cell>
          <cell r="E583" t="str">
            <v>m</v>
          </cell>
          <cell r="F583">
            <v>46.54</v>
          </cell>
        </row>
        <row r="584">
          <cell r="A584" t="str">
            <v>2 S 04 401 01</v>
          </cell>
          <cell r="B584" t="str">
            <v>Valeta prot.aterros c/revest. vegetal - VPA 01</v>
          </cell>
          <cell r="E584" t="str">
            <v>m</v>
          </cell>
          <cell r="F584">
            <v>42.65</v>
          </cell>
        </row>
        <row r="585">
          <cell r="A585" t="str">
            <v>2 S 04 401 02</v>
          </cell>
          <cell r="B585" t="str">
            <v>Valeta prot.aterros c/revest. vegetal - VPA 02</v>
          </cell>
          <cell r="E585" t="str">
            <v>m</v>
          </cell>
          <cell r="F585">
            <v>32.01</v>
          </cell>
        </row>
        <row r="586">
          <cell r="A586" t="str">
            <v>2 S 04 401 03</v>
          </cell>
          <cell r="B586" t="str">
            <v>Valeta prot.aterro c/revest. concreto - VPA 03</v>
          </cell>
          <cell r="E586" t="str">
            <v>m</v>
          </cell>
          <cell r="F586">
            <v>59.97</v>
          </cell>
        </row>
        <row r="587">
          <cell r="A587" t="str">
            <v>2 S 04 401 04</v>
          </cell>
          <cell r="B587" t="str">
            <v>Valeta prot.aterro c/revest. concreto - VPA 04</v>
          </cell>
          <cell r="E587" t="str">
            <v>m</v>
          </cell>
          <cell r="F587">
            <v>45.4</v>
          </cell>
        </row>
        <row r="588">
          <cell r="A588" t="str">
            <v>2 S 04 401 05</v>
          </cell>
          <cell r="B588" t="str">
            <v>Valeta prot.corte/aterro s/rev. - VPC 05/VPA 05</v>
          </cell>
          <cell r="E588" t="str">
            <v>m</v>
          </cell>
          <cell r="F588">
            <v>24.52</v>
          </cell>
        </row>
        <row r="589">
          <cell r="A589" t="str">
            <v>2 S 04 401 06</v>
          </cell>
          <cell r="B589" t="str">
            <v>Valeta prot.corte/aterro s/rev. - VPC 06/VPA 06</v>
          </cell>
          <cell r="E589" t="str">
            <v>m</v>
          </cell>
          <cell r="F589">
            <v>17.53</v>
          </cell>
        </row>
        <row r="590">
          <cell r="A590" t="str">
            <v>2 S 04 500 01</v>
          </cell>
          <cell r="B590" t="str">
            <v>Dreno longitudinal prof. p/corte em solo - DPS 01</v>
          </cell>
          <cell r="E590" t="str">
            <v>m</v>
          </cell>
          <cell r="F590">
            <v>27.55</v>
          </cell>
        </row>
        <row r="591">
          <cell r="A591" t="str">
            <v>2 S 04 500 02</v>
          </cell>
          <cell r="B591" t="str">
            <v>Dreno longitudinal prof. p/corte em solo - DPS 02</v>
          </cell>
          <cell r="E591" t="str">
            <v>m</v>
          </cell>
          <cell r="F591">
            <v>27.14</v>
          </cell>
        </row>
        <row r="592">
          <cell r="A592" t="str">
            <v>2 S 04 500 03</v>
          </cell>
          <cell r="B592" t="str">
            <v>Dreno longitudinal prof. p/corte em solo - DPS 03</v>
          </cell>
          <cell r="E592" t="str">
            <v>m</v>
          </cell>
          <cell r="F592">
            <v>38.75</v>
          </cell>
        </row>
        <row r="593">
          <cell r="A593" t="str">
            <v>2 S 04 500 04</v>
          </cell>
          <cell r="B593" t="str">
            <v>Dreno longitudinal prof. p/corte em solo - DPS 04</v>
          </cell>
          <cell r="E593" t="str">
            <v>m</v>
          </cell>
          <cell r="F593">
            <v>38.26</v>
          </cell>
        </row>
        <row r="594">
          <cell r="A594" t="str">
            <v>2 S 04 500 05</v>
          </cell>
          <cell r="B594" t="str">
            <v>Dreno longitudinal prof. p/corte em solo - DPS 05</v>
          </cell>
          <cell r="E594" t="str">
            <v>m</v>
          </cell>
          <cell r="F594">
            <v>44.31</v>
          </cell>
        </row>
        <row r="595">
          <cell r="A595" t="str">
            <v>2 S 04 500 06</v>
          </cell>
          <cell r="B595" t="str">
            <v>Dreno longitudinal prof. p/corte em solo - DPS 06</v>
          </cell>
          <cell r="E595" t="str">
            <v>m</v>
          </cell>
          <cell r="F595">
            <v>50.88</v>
          </cell>
        </row>
        <row r="596">
          <cell r="A596" t="str">
            <v>2 S 04 500 07</v>
          </cell>
          <cell r="B596" t="str">
            <v>Dreno longitudinal prof. p/corte em solo - DPS 07</v>
          </cell>
          <cell r="E596" t="str">
            <v>m</v>
          </cell>
          <cell r="F596">
            <v>61.18</v>
          </cell>
        </row>
        <row r="597">
          <cell r="A597" t="str">
            <v>2 S 04 500 08</v>
          </cell>
          <cell r="B597" t="str">
            <v>Dreno longitudinal prof. p/corte em solo - DPS 08</v>
          </cell>
          <cell r="E597" t="str">
            <v>m</v>
          </cell>
          <cell r="F597">
            <v>67.75</v>
          </cell>
        </row>
        <row r="598">
          <cell r="A598" t="str">
            <v>2 S 04 501 01</v>
          </cell>
          <cell r="B598" t="str">
            <v>Dreno longitudinal prof. p/corte em rocha - DPR 01</v>
          </cell>
          <cell r="E598" t="str">
            <v>m</v>
          </cell>
          <cell r="F598">
            <v>23.89</v>
          </cell>
        </row>
        <row r="599">
          <cell r="A599" t="str">
            <v>2 S 04 501 02</v>
          </cell>
          <cell r="B599" t="str">
            <v>Dreno longitudinal prof. p/corte em rocha - DPR 02</v>
          </cell>
          <cell r="E599" t="str">
            <v>m</v>
          </cell>
          <cell r="F599">
            <v>38.26</v>
          </cell>
        </row>
        <row r="600">
          <cell r="A600" t="str">
            <v>2 S 04 501 03</v>
          </cell>
          <cell r="B600" t="str">
            <v>Dreno longitudinal prof. p/corte em rocha - DPR 03</v>
          </cell>
          <cell r="E600" t="str">
            <v>m</v>
          </cell>
          <cell r="F600">
            <v>21.89</v>
          </cell>
        </row>
        <row r="601">
          <cell r="A601" t="str">
            <v>2 S 04 501 04</v>
          </cell>
          <cell r="B601" t="str">
            <v>Dreno longitudinal prof. p/corte em rocha - DPR 04</v>
          </cell>
          <cell r="E601" t="str">
            <v>m</v>
          </cell>
          <cell r="F601">
            <v>7.29</v>
          </cell>
        </row>
        <row r="602">
          <cell r="A602" t="str">
            <v>2 S 04 501 05</v>
          </cell>
          <cell r="B602" t="str">
            <v>Dreno longitudinal prof. p/corte em rocha - DPR 05</v>
          </cell>
          <cell r="E602" t="str">
            <v>m</v>
          </cell>
          <cell r="F602">
            <v>21.55</v>
          </cell>
        </row>
        <row r="603">
          <cell r="A603" t="str">
            <v>2 S 04 502 01</v>
          </cell>
          <cell r="B603" t="str">
            <v>Boca saída p/dreno longitudinal prof. BSD 01</v>
          </cell>
          <cell r="E603" t="str">
            <v>und</v>
          </cell>
          <cell r="F603">
            <v>71.16</v>
          </cell>
        </row>
        <row r="604">
          <cell r="A604" t="str">
            <v>2 S 04 502 02</v>
          </cell>
          <cell r="B604" t="str">
            <v>Boca saída p/dreno longitudinal prof. BSD 02</v>
          </cell>
          <cell r="E604" t="str">
            <v>und</v>
          </cell>
          <cell r="F604">
            <v>82.9</v>
          </cell>
        </row>
        <row r="605">
          <cell r="A605" t="str">
            <v>2 S 04 510 01</v>
          </cell>
          <cell r="B605" t="str">
            <v>Dreno sub-superficial - DSS 01</v>
          </cell>
          <cell r="E605" t="str">
            <v>m</v>
          </cell>
          <cell r="F605">
            <v>7.42</v>
          </cell>
        </row>
        <row r="606">
          <cell r="A606" t="str">
            <v>2 S 04 510 02</v>
          </cell>
          <cell r="B606" t="str">
            <v>Dreno sub-superficial - DSS 02</v>
          </cell>
          <cell r="E606" t="str">
            <v>m</v>
          </cell>
          <cell r="F606">
            <v>20.12</v>
          </cell>
        </row>
        <row r="607">
          <cell r="A607" t="str">
            <v>2 S 04 510 03</v>
          </cell>
          <cell r="B607" t="str">
            <v>Dreno sub-superficial - DSS 03</v>
          </cell>
          <cell r="E607" t="str">
            <v>m</v>
          </cell>
          <cell r="F607">
            <v>5.0599999999999996</v>
          </cell>
        </row>
        <row r="608">
          <cell r="A608" t="str">
            <v>2 S 04 510 04</v>
          </cell>
          <cell r="B608" t="str">
            <v>Dreno sub-superficial - DSS 04</v>
          </cell>
          <cell r="E608" t="str">
            <v>m</v>
          </cell>
          <cell r="F608">
            <v>26.52</v>
          </cell>
        </row>
        <row r="609">
          <cell r="A609" t="str">
            <v>2 S 04 511 01</v>
          </cell>
          <cell r="B609" t="str">
            <v>Boca saída p/dreno sub-superficial - BSD 03</v>
          </cell>
          <cell r="E609" t="str">
            <v>und</v>
          </cell>
          <cell r="F609">
            <v>32.799999999999997</v>
          </cell>
        </row>
        <row r="610">
          <cell r="A610" t="str">
            <v>2 S 04 520 01</v>
          </cell>
          <cell r="B610" t="str">
            <v>Dreno sub-horizontal - DSH 01</v>
          </cell>
          <cell r="E610" t="str">
            <v>m</v>
          </cell>
          <cell r="F610">
            <v>127.19</v>
          </cell>
        </row>
        <row r="611">
          <cell r="A611" t="str">
            <v>2 S 04 521 01</v>
          </cell>
          <cell r="B611" t="str">
            <v>Boca saída p/dreno sub-horizontal - BSD 04</v>
          </cell>
          <cell r="E611" t="str">
            <v>und</v>
          </cell>
          <cell r="F611">
            <v>8.4700000000000006</v>
          </cell>
        </row>
        <row r="612">
          <cell r="A612" t="str">
            <v>2 S 04 900 01</v>
          </cell>
          <cell r="B612" t="str">
            <v>Sarjeta triangular de concreto - STC 01</v>
          </cell>
          <cell r="E612" t="str">
            <v>m</v>
          </cell>
          <cell r="F612">
            <v>37.07</v>
          </cell>
        </row>
        <row r="613">
          <cell r="A613" t="str">
            <v>2 S 04 900 02</v>
          </cell>
          <cell r="B613" t="str">
            <v>Sarjeta triangular de concreto - STC 02</v>
          </cell>
          <cell r="E613" t="str">
            <v>m</v>
          </cell>
          <cell r="F613">
            <v>25.03</v>
          </cell>
        </row>
        <row r="614">
          <cell r="A614" t="str">
            <v>2 S 04 900 03</v>
          </cell>
          <cell r="B614" t="str">
            <v>Sarjeta triangular de concreto - STC 03</v>
          </cell>
          <cell r="E614" t="str">
            <v>m</v>
          </cell>
          <cell r="F614">
            <v>21.69</v>
          </cell>
        </row>
        <row r="615">
          <cell r="A615" t="str">
            <v>2 S 04 900 04</v>
          </cell>
          <cell r="B615" t="str">
            <v>Sarjeta triangular de concreto - STC 04</v>
          </cell>
          <cell r="E615" t="str">
            <v>m</v>
          </cell>
          <cell r="F615">
            <v>17.600000000000001</v>
          </cell>
        </row>
        <row r="616">
          <cell r="A616" t="str">
            <v>2 S 04 900 05</v>
          </cell>
          <cell r="B616" t="str">
            <v>Sarjeta triangular de concreto - STC 05</v>
          </cell>
          <cell r="E616" t="str">
            <v>m</v>
          </cell>
          <cell r="F616">
            <v>30.24</v>
          </cell>
        </row>
        <row r="617">
          <cell r="A617" t="str">
            <v>2 S 04 900 06</v>
          </cell>
          <cell r="B617" t="str">
            <v>Sarjeta triangular de concreto - STC 06</v>
          </cell>
          <cell r="E617" t="str">
            <v>m</v>
          </cell>
          <cell r="F617">
            <v>20.420000000000002</v>
          </cell>
        </row>
        <row r="618">
          <cell r="A618" t="str">
            <v>2 S 04 900 07</v>
          </cell>
          <cell r="B618" t="str">
            <v>Sarjeta triangular de concreto - STC 07</v>
          </cell>
          <cell r="E618" t="str">
            <v>m</v>
          </cell>
          <cell r="F618">
            <v>17.61</v>
          </cell>
        </row>
        <row r="619">
          <cell r="A619" t="str">
            <v>2 S 04 900 08</v>
          </cell>
          <cell r="B619" t="str">
            <v>Sarjeta triangular de concreto - STC 08</v>
          </cell>
          <cell r="E619" t="str">
            <v>m</v>
          </cell>
          <cell r="F619">
            <v>14.71</v>
          </cell>
        </row>
        <row r="620">
          <cell r="A620" t="str">
            <v>2 S 04 900 21</v>
          </cell>
          <cell r="B620" t="str">
            <v>Sarjeta canteiro central concreto - SCC 01</v>
          </cell>
          <cell r="E620" t="str">
            <v>m</v>
          </cell>
          <cell r="F620">
            <v>21.45</v>
          </cell>
        </row>
        <row r="621">
          <cell r="A621" t="str">
            <v>2 S 04 900 22</v>
          </cell>
          <cell r="B621" t="str">
            <v>Sarjeta canteiro central concreto - SCC 02</v>
          </cell>
          <cell r="E621" t="str">
            <v>m</v>
          </cell>
          <cell r="F621">
            <v>29.69</v>
          </cell>
        </row>
        <row r="622">
          <cell r="A622" t="str">
            <v>2 S 04 900 31</v>
          </cell>
          <cell r="B622" t="str">
            <v>Sarjeta triangular de grama - STG 01</v>
          </cell>
          <cell r="E622" t="str">
            <v>m</v>
          </cell>
          <cell r="F622">
            <v>13.88</v>
          </cell>
        </row>
        <row r="623">
          <cell r="A623" t="str">
            <v>2 S 04 900 32</v>
          </cell>
          <cell r="B623" t="str">
            <v>Sarjeta triangular de grama - STG 02</v>
          </cell>
          <cell r="E623" t="str">
            <v>m</v>
          </cell>
          <cell r="F623">
            <v>11.5</v>
          </cell>
        </row>
        <row r="624">
          <cell r="A624" t="str">
            <v>2 S 04 900 33</v>
          </cell>
          <cell r="B624" t="str">
            <v>Sarjeta triangular de grama - STG 03</v>
          </cell>
          <cell r="E624" t="str">
            <v>m</v>
          </cell>
          <cell r="F624">
            <v>9.89</v>
          </cell>
        </row>
        <row r="625">
          <cell r="A625" t="str">
            <v>2 S 04 900 34</v>
          </cell>
          <cell r="B625" t="str">
            <v>Sarjeta triangular de grama - STG 04</v>
          </cell>
          <cell r="E625" t="str">
            <v>m</v>
          </cell>
          <cell r="F625">
            <v>7.59</v>
          </cell>
        </row>
        <row r="626">
          <cell r="A626" t="str">
            <v>2 S 04 900 41</v>
          </cell>
          <cell r="B626" t="str">
            <v>Sarjeta triangular não revestida - STT 01</v>
          </cell>
          <cell r="E626" t="str">
            <v>m</v>
          </cell>
          <cell r="F626">
            <v>7.66</v>
          </cell>
        </row>
        <row r="627">
          <cell r="A627" t="str">
            <v>2 S 04 900 42</v>
          </cell>
          <cell r="B627" t="str">
            <v>Sarjeta triangular não revestida - STT 02</v>
          </cell>
          <cell r="E627" t="str">
            <v>m</v>
          </cell>
          <cell r="F627">
            <v>6.4</v>
          </cell>
        </row>
        <row r="628">
          <cell r="A628" t="str">
            <v>2 S 04 900 43</v>
          </cell>
          <cell r="B628" t="str">
            <v>Sarjeta triangular não revestida - STT 03</v>
          </cell>
          <cell r="E628" t="str">
            <v>m</v>
          </cell>
          <cell r="F628">
            <v>5.44</v>
          </cell>
        </row>
        <row r="629">
          <cell r="A629" t="str">
            <v>2 S 04 900 44</v>
          </cell>
          <cell r="B629" t="str">
            <v>Sarjeta triangular não revestida - STT 04</v>
          </cell>
          <cell r="E629" t="str">
            <v>m</v>
          </cell>
          <cell r="F629">
            <v>3.99</v>
          </cell>
        </row>
        <row r="630">
          <cell r="A630" t="str">
            <v>2 S 04 901 01</v>
          </cell>
          <cell r="B630" t="str">
            <v>Sarjeta trapezoidal de concreto - SZC 01</v>
          </cell>
          <cell r="E630" t="str">
            <v>m</v>
          </cell>
          <cell r="F630">
            <v>29.78</v>
          </cell>
        </row>
        <row r="631">
          <cell r="A631" t="str">
            <v>2 S 04 901 02</v>
          </cell>
          <cell r="B631" t="str">
            <v>Sarjeta trapezoidal de concreto - SZC 02</v>
          </cell>
          <cell r="E631" t="str">
            <v>m</v>
          </cell>
          <cell r="F631">
            <v>18.239999999999998</v>
          </cell>
        </row>
        <row r="632">
          <cell r="A632" t="str">
            <v>2 S 04 901 21</v>
          </cell>
          <cell r="B632" t="str">
            <v>Sarjeta de canteiro central de concreto - SCC 03</v>
          </cell>
          <cell r="E632" t="str">
            <v>m</v>
          </cell>
          <cell r="F632">
            <v>23.88</v>
          </cell>
        </row>
        <row r="633">
          <cell r="A633" t="str">
            <v>2 S 04 901 22</v>
          </cell>
          <cell r="B633" t="str">
            <v>Sarjeta de canteiro central de cocnreto - SCC 04</v>
          </cell>
          <cell r="E633" t="str">
            <v>m</v>
          </cell>
          <cell r="F633">
            <v>43.71</v>
          </cell>
        </row>
        <row r="634">
          <cell r="A634" t="str">
            <v>2 S 04 901 31</v>
          </cell>
          <cell r="B634" t="str">
            <v>Sarjeta trapezoidal de grama - SZG 01</v>
          </cell>
          <cell r="E634" t="str">
            <v>m</v>
          </cell>
          <cell r="F634">
            <v>12.46</v>
          </cell>
        </row>
        <row r="635">
          <cell r="A635" t="str">
            <v>2 S 04 901 32</v>
          </cell>
          <cell r="B635" t="str">
            <v>Sarjeta trapezoidal de grama - SZG 02</v>
          </cell>
          <cell r="E635" t="str">
            <v>m</v>
          </cell>
          <cell r="F635">
            <v>8.0299999999999994</v>
          </cell>
        </row>
        <row r="636">
          <cell r="A636" t="str">
            <v>2 S 04 901 41</v>
          </cell>
          <cell r="B636" t="str">
            <v>Sarjeta trapezoidal não revestida - SZT 01</v>
          </cell>
          <cell r="E636" t="str">
            <v>m</v>
          </cell>
          <cell r="F636">
            <v>7.55</v>
          </cell>
        </row>
        <row r="637">
          <cell r="A637" t="str">
            <v>2 S 04 901 42</v>
          </cell>
          <cell r="B637" t="str">
            <v>Sarjeta trapezoidal não revestida - SZT 02</v>
          </cell>
          <cell r="E637" t="str">
            <v>m</v>
          </cell>
          <cell r="F637">
            <v>4.66</v>
          </cell>
        </row>
        <row r="638">
          <cell r="A638" t="str">
            <v>2 S 04 910 01</v>
          </cell>
          <cell r="B638" t="str">
            <v>Meio fio de concreto - MFC 01</v>
          </cell>
          <cell r="E638" t="str">
            <v>m</v>
          </cell>
          <cell r="F638">
            <v>38.630000000000003</v>
          </cell>
        </row>
        <row r="639">
          <cell r="A639" t="str">
            <v>2 S 04 910 02</v>
          </cell>
          <cell r="B639" t="str">
            <v>Meio fio de concreto - MFC 02</v>
          </cell>
          <cell r="E639" t="str">
            <v>m</v>
          </cell>
          <cell r="F639">
            <v>30.75</v>
          </cell>
        </row>
        <row r="640">
          <cell r="A640" t="str">
            <v>2 S 04 910 03</v>
          </cell>
          <cell r="B640" t="str">
            <v>Meio fio de concreto - MFC 03</v>
          </cell>
          <cell r="E640" t="str">
            <v>m</v>
          </cell>
          <cell r="F640">
            <v>18.04</v>
          </cell>
        </row>
        <row r="641">
          <cell r="A641" t="str">
            <v>2 S 04 910 04</v>
          </cell>
          <cell r="B641" t="str">
            <v>Meio fio de concreto - MFC 04</v>
          </cell>
          <cell r="E641" t="str">
            <v>m</v>
          </cell>
          <cell r="F641">
            <v>12.69</v>
          </cell>
        </row>
        <row r="642">
          <cell r="A642" t="str">
            <v>2 S 04 910 05</v>
          </cell>
          <cell r="B642" t="str">
            <v>Meio fio de concreto - MFC 05</v>
          </cell>
          <cell r="E642" t="str">
            <v>m</v>
          </cell>
          <cell r="F642">
            <v>17.72</v>
          </cell>
        </row>
        <row r="643">
          <cell r="A643" t="str">
            <v>2 S 04 910 06</v>
          </cell>
          <cell r="B643" t="str">
            <v>Meio fio de concreto - MFC 06</v>
          </cell>
          <cell r="E643" t="str">
            <v>m</v>
          </cell>
          <cell r="F643">
            <v>11.07</v>
          </cell>
        </row>
        <row r="644">
          <cell r="A644" t="str">
            <v>2 S 04 910 07</v>
          </cell>
          <cell r="B644" t="str">
            <v>Meio fio de concreto - MFC 07</v>
          </cell>
          <cell r="E644" t="str">
            <v>m</v>
          </cell>
          <cell r="F644">
            <v>17.420000000000002</v>
          </cell>
        </row>
        <row r="645">
          <cell r="A645" t="str">
            <v>2 S 04 910 08</v>
          </cell>
          <cell r="B645" t="str">
            <v>Meio fio de concreto - MFC 08</v>
          </cell>
          <cell r="E645" t="str">
            <v>m</v>
          </cell>
          <cell r="F645">
            <v>29.27</v>
          </cell>
        </row>
        <row r="646">
          <cell r="A646" t="str">
            <v>2 S 04 930 01</v>
          </cell>
          <cell r="B646" t="str">
            <v>Caixa coletora de sarjeta - CCS 01</v>
          </cell>
          <cell r="E646" t="str">
            <v>und</v>
          </cell>
          <cell r="F646">
            <v>909.9</v>
          </cell>
        </row>
        <row r="647">
          <cell r="A647" t="str">
            <v>2 S 04 930 02</v>
          </cell>
          <cell r="B647" t="str">
            <v>Caixa coletora de sarjeta - CCS 02</v>
          </cell>
          <cell r="E647" t="str">
            <v>und</v>
          </cell>
          <cell r="F647">
            <v>886.15</v>
          </cell>
        </row>
        <row r="648">
          <cell r="A648" t="str">
            <v>2 S 04 930 03</v>
          </cell>
          <cell r="B648" t="str">
            <v>Caixa coletora de sarjeta - CCS 03</v>
          </cell>
          <cell r="E648" t="str">
            <v>und</v>
          </cell>
          <cell r="F648">
            <v>862.39</v>
          </cell>
        </row>
        <row r="649">
          <cell r="A649" t="str">
            <v>2 S 04 930 04</v>
          </cell>
          <cell r="B649" t="str">
            <v>Caixa coletora de sarjeta - CCS 04</v>
          </cell>
          <cell r="E649" t="str">
            <v>und</v>
          </cell>
          <cell r="F649">
            <v>837.56</v>
          </cell>
        </row>
        <row r="650">
          <cell r="A650" t="str">
            <v>2 S 04 930 05</v>
          </cell>
          <cell r="B650" t="str">
            <v>Caixa coletora de sarjeta - CCS 05</v>
          </cell>
          <cell r="E650" t="str">
            <v>und</v>
          </cell>
          <cell r="F650">
            <v>1143.0899999999999</v>
          </cell>
        </row>
        <row r="651">
          <cell r="A651" t="str">
            <v>2 S 04 930 06</v>
          </cell>
          <cell r="B651" t="str">
            <v>Caixa coletora de sarjeta - CCS 06</v>
          </cell>
          <cell r="E651" t="str">
            <v>und</v>
          </cell>
          <cell r="F651">
            <v>1118.26</v>
          </cell>
        </row>
        <row r="652">
          <cell r="A652" t="str">
            <v>2 S 04 930 07</v>
          </cell>
          <cell r="B652" t="str">
            <v>Caixa coletora de sarjeta - CCS 07</v>
          </cell>
          <cell r="E652" t="str">
            <v>und</v>
          </cell>
          <cell r="F652">
            <v>1093.43</v>
          </cell>
        </row>
        <row r="653">
          <cell r="A653" t="str">
            <v>2 S 04 930 08</v>
          </cell>
          <cell r="B653" t="str">
            <v>Caixa coletora de sarjeta - CCS 08</v>
          </cell>
          <cell r="E653" t="str">
            <v>und</v>
          </cell>
          <cell r="F653">
            <v>1069.67</v>
          </cell>
        </row>
        <row r="654">
          <cell r="A654" t="str">
            <v>2 S 04 930 09</v>
          </cell>
          <cell r="B654" t="str">
            <v>Caixa coletora de sarjeta - CCS 09</v>
          </cell>
          <cell r="E654" t="str">
            <v>und</v>
          </cell>
          <cell r="F654">
            <v>1375.21</v>
          </cell>
        </row>
        <row r="655">
          <cell r="A655" t="str">
            <v>2 S 04 930 10</v>
          </cell>
          <cell r="B655" t="str">
            <v>Caixa coletora de sarjeta - CCS 10</v>
          </cell>
          <cell r="E655" t="str">
            <v>und</v>
          </cell>
          <cell r="F655">
            <v>1350.38</v>
          </cell>
        </row>
        <row r="656">
          <cell r="A656" t="str">
            <v>2 S 04 930 11</v>
          </cell>
          <cell r="B656" t="str">
            <v>Caixa coletora de sarjeta - CCS 11</v>
          </cell>
          <cell r="E656" t="str">
            <v>und</v>
          </cell>
          <cell r="F656">
            <v>1325.54</v>
          </cell>
        </row>
        <row r="657">
          <cell r="A657" t="str">
            <v>2 S 04 930 12</v>
          </cell>
          <cell r="B657" t="str">
            <v>Caixa coletora de sarjeta - CCS 12</v>
          </cell>
          <cell r="E657" t="str">
            <v>und</v>
          </cell>
          <cell r="F657">
            <v>1300.71</v>
          </cell>
        </row>
        <row r="658">
          <cell r="A658" t="str">
            <v>2 S 04 930 13</v>
          </cell>
          <cell r="B658" t="str">
            <v>Caixa coletora de sarjeta - CCS 13</v>
          </cell>
          <cell r="E658" t="str">
            <v>und</v>
          </cell>
          <cell r="F658">
            <v>1601.92</v>
          </cell>
        </row>
        <row r="659">
          <cell r="A659" t="str">
            <v>2 S 04 930 14</v>
          </cell>
          <cell r="B659" t="str">
            <v>Caixa coletora de sarjeta - CCS14</v>
          </cell>
          <cell r="E659" t="str">
            <v>und</v>
          </cell>
          <cell r="F659">
            <v>1577.09</v>
          </cell>
        </row>
        <row r="660">
          <cell r="A660" t="str">
            <v>2 S 04 930 15</v>
          </cell>
          <cell r="B660" t="str">
            <v>Caixa coletora de sarjeta - CCS 15</v>
          </cell>
          <cell r="E660" t="str">
            <v>und</v>
          </cell>
          <cell r="F660">
            <v>1552.25</v>
          </cell>
        </row>
        <row r="661">
          <cell r="A661" t="str">
            <v>2 S 04 930 16</v>
          </cell>
          <cell r="B661" t="str">
            <v>Caixa coletora de sarjeta - CCS 16</v>
          </cell>
          <cell r="E661" t="str">
            <v>und</v>
          </cell>
          <cell r="F661">
            <v>1527.42</v>
          </cell>
        </row>
        <row r="662">
          <cell r="A662" t="str">
            <v>2 S 04 930 17</v>
          </cell>
          <cell r="B662" t="str">
            <v>Caixa coletora de sarjeta - CCS 17</v>
          </cell>
          <cell r="E662" t="str">
            <v>und</v>
          </cell>
          <cell r="F662">
            <v>1834.04</v>
          </cell>
        </row>
        <row r="663">
          <cell r="A663" t="str">
            <v>2 S 04 930 18</v>
          </cell>
          <cell r="B663" t="str">
            <v>Caixa coletora de sarjeta - CCS 18</v>
          </cell>
          <cell r="E663" t="str">
            <v>und</v>
          </cell>
          <cell r="F663">
            <v>1809.2</v>
          </cell>
        </row>
        <row r="664">
          <cell r="A664" t="str">
            <v>2 S 04 930 19</v>
          </cell>
          <cell r="B664" t="str">
            <v>Caixa coletora de sarjeta - CCS 19</v>
          </cell>
          <cell r="E664" t="str">
            <v>und</v>
          </cell>
          <cell r="F664">
            <v>1784.37</v>
          </cell>
        </row>
        <row r="665">
          <cell r="A665" t="str">
            <v>2 S 04 930 20</v>
          </cell>
          <cell r="B665" t="str">
            <v>Caixa coletora de sarjeta - CCS 20</v>
          </cell>
          <cell r="E665" t="str">
            <v>und</v>
          </cell>
          <cell r="F665">
            <v>1759.53</v>
          </cell>
        </row>
        <row r="666">
          <cell r="A666" t="str">
            <v>2 S 04 931 01</v>
          </cell>
          <cell r="B666" t="str">
            <v>Caixa coletora de talvegue - CCT 01</v>
          </cell>
          <cell r="E666" t="str">
            <v>und</v>
          </cell>
          <cell r="F666">
            <v>926.31</v>
          </cell>
        </row>
        <row r="667">
          <cell r="A667" t="str">
            <v>2 S 04 931 02</v>
          </cell>
          <cell r="B667" t="str">
            <v>Caixa coletora de talvegue - CCT 02</v>
          </cell>
          <cell r="E667" t="str">
            <v>und</v>
          </cell>
          <cell r="F667">
            <v>901.48</v>
          </cell>
        </row>
        <row r="668">
          <cell r="A668" t="str">
            <v>2 S 04 931 03</v>
          </cell>
          <cell r="B668" t="str">
            <v>Caixa coletora de talvegue - CCT 03</v>
          </cell>
          <cell r="E668" t="str">
            <v>und</v>
          </cell>
          <cell r="F668">
            <v>879.02</v>
          </cell>
        </row>
        <row r="669">
          <cell r="A669" t="str">
            <v>2 S 04 931 04</v>
          </cell>
          <cell r="B669" t="str">
            <v>Caixa coletora de talvegue - CCT 04</v>
          </cell>
          <cell r="E669" t="str">
            <v>und</v>
          </cell>
          <cell r="F669">
            <v>851.81</v>
          </cell>
        </row>
        <row r="670">
          <cell r="A670" t="str">
            <v>2 S 04 931 05</v>
          </cell>
          <cell r="B670" t="str">
            <v>Caixa coletora de talvegue - CCT 05</v>
          </cell>
          <cell r="E670" t="str">
            <v>und</v>
          </cell>
          <cell r="F670">
            <v>1157.3499999999999</v>
          </cell>
        </row>
        <row r="671">
          <cell r="A671" t="str">
            <v>2 S 04 931 06</v>
          </cell>
          <cell r="B671" t="str">
            <v>Caixa coletora de talvegue - CCT 06</v>
          </cell>
          <cell r="E671" t="str">
            <v>und</v>
          </cell>
          <cell r="F671">
            <v>1133.5899999999999</v>
          </cell>
        </row>
        <row r="672">
          <cell r="A672" t="str">
            <v>2 S 04 931 07</v>
          </cell>
          <cell r="B672" t="str">
            <v>Caixa coletora de talvegue - CCT 07</v>
          </cell>
          <cell r="E672" t="str">
            <v>und</v>
          </cell>
          <cell r="F672">
            <v>1111.1400000000001</v>
          </cell>
        </row>
        <row r="673">
          <cell r="A673" t="str">
            <v>2 S 04 931 08</v>
          </cell>
          <cell r="B673" t="str">
            <v>Caixa coletora de talvegue - CCT 08</v>
          </cell>
          <cell r="E673" t="str">
            <v>und</v>
          </cell>
          <cell r="F673">
            <v>1182.18</v>
          </cell>
        </row>
        <row r="674">
          <cell r="A674" t="str">
            <v>2 S 04 931 09</v>
          </cell>
          <cell r="B674" t="str">
            <v>Caixa coletora de talvegue - CCT 09</v>
          </cell>
          <cell r="E674" t="str">
            <v>und</v>
          </cell>
          <cell r="F674">
            <v>1389.46</v>
          </cell>
        </row>
        <row r="675">
          <cell r="A675" t="str">
            <v>2 S 04 931 10</v>
          </cell>
          <cell r="B675" t="str">
            <v>Caixa coletora de talvegue - CCT 10</v>
          </cell>
          <cell r="E675" t="str">
            <v>und</v>
          </cell>
          <cell r="F675">
            <v>1365.71</v>
          </cell>
        </row>
        <row r="676">
          <cell r="A676" t="str">
            <v>2 S 04 931 11</v>
          </cell>
          <cell r="B676" t="str">
            <v>Caixa coletora de talvegue - CCT 11</v>
          </cell>
          <cell r="E676" t="str">
            <v>und</v>
          </cell>
          <cell r="F676">
            <v>1343.25</v>
          </cell>
        </row>
        <row r="677">
          <cell r="A677" t="str">
            <v>2 S 04 931 12</v>
          </cell>
          <cell r="B677" t="str">
            <v>Caixa coletora de talvegue - CCT 12</v>
          </cell>
          <cell r="E677" t="str">
            <v>und</v>
          </cell>
          <cell r="F677">
            <v>1316.04</v>
          </cell>
        </row>
        <row r="678">
          <cell r="A678" t="str">
            <v>2 S 04 931 13</v>
          </cell>
          <cell r="B678" t="str">
            <v>Caixa coletora de talvegue - CCT 13</v>
          </cell>
          <cell r="E678" t="str">
            <v>und</v>
          </cell>
          <cell r="F678">
            <v>1616.17</v>
          </cell>
        </row>
        <row r="679">
          <cell r="A679" t="str">
            <v>2 S 04 931 14</v>
          </cell>
          <cell r="B679" t="str">
            <v>Caixa coletora de talvegue - CCT 14</v>
          </cell>
          <cell r="E679" t="str">
            <v>und</v>
          </cell>
          <cell r="F679">
            <v>1591.34</v>
          </cell>
        </row>
        <row r="680">
          <cell r="A680" t="str">
            <v>2 S 04 931 15</v>
          </cell>
          <cell r="B680" t="str">
            <v>Caixa coletora de talvegue - CCT 15</v>
          </cell>
          <cell r="E680" t="str">
            <v>und</v>
          </cell>
          <cell r="F680">
            <v>1569.96</v>
          </cell>
        </row>
        <row r="681">
          <cell r="A681" t="str">
            <v>2 S 04 931 16</v>
          </cell>
          <cell r="B681" t="str">
            <v>Caixa coletora de talvegue - CCT 16</v>
          </cell>
          <cell r="E681" t="str">
            <v>und</v>
          </cell>
          <cell r="F681">
            <v>1542.75</v>
          </cell>
        </row>
        <row r="682">
          <cell r="A682" t="str">
            <v>2 S 04 931 17</v>
          </cell>
          <cell r="B682" t="str">
            <v>Caixa coletora de talvegue - CCT 17</v>
          </cell>
          <cell r="E682" t="str">
            <v>und</v>
          </cell>
          <cell r="F682">
            <v>1848.29</v>
          </cell>
        </row>
        <row r="683">
          <cell r="A683" t="str">
            <v>2 S 04 931 18</v>
          </cell>
          <cell r="B683" t="str">
            <v>Caixa coletora de talvegue - CCT 18</v>
          </cell>
          <cell r="E683" t="str">
            <v>und</v>
          </cell>
          <cell r="F683">
            <v>1823.45</v>
          </cell>
        </row>
        <row r="684">
          <cell r="A684" t="str">
            <v>2 S 04 931 19</v>
          </cell>
          <cell r="B684" t="str">
            <v>Caixa coletora de talvegue - CCT 19</v>
          </cell>
          <cell r="E684" t="str">
            <v>und</v>
          </cell>
          <cell r="F684">
            <v>1802.08</v>
          </cell>
        </row>
        <row r="685">
          <cell r="A685" t="str">
            <v>2 S 04 931 20</v>
          </cell>
          <cell r="B685" t="str">
            <v>Caixa coletora de talvegue - CCT 20</v>
          </cell>
          <cell r="E685" t="str">
            <v>und</v>
          </cell>
          <cell r="F685">
            <v>1774.87</v>
          </cell>
        </row>
        <row r="686">
          <cell r="A686" t="str">
            <v>2 S 04 940 01</v>
          </cell>
          <cell r="B686" t="str">
            <v>Descida d'água tipo rap. - calha concr. - DAR 01</v>
          </cell>
          <cell r="E686" t="str">
            <v>m</v>
          </cell>
          <cell r="F686">
            <v>98.8</v>
          </cell>
        </row>
        <row r="687">
          <cell r="A687" t="str">
            <v>2 S 04 940 02</v>
          </cell>
          <cell r="B687" t="str">
            <v>Descida d'água tipo rap. - canal retang.- DAR 02</v>
          </cell>
          <cell r="E687" t="str">
            <v>m</v>
          </cell>
          <cell r="F687">
            <v>50.34</v>
          </cell>
        </row>
        <row r="688">
          <cell r="A688" t="str">
            <v>2 S 04 940 03</v>
          </cell>
          <cell r="B688" t="str">
            <v>Descida d'água tipo rap. - canal retang.- DAR 03</v>
          </cell>
          <cell r="E688" t="str">
            <v>m</v>
          </cell>
          <cell r="F688">
            <v>73.92</v>
          </cell>
        </row>
        <row r="689">
          <cell r="A689" t="str">
            <v>2 S 04 940 04</v>
          </cell>
          <cell r="B689" t="str">
            <v>Descida d'água tipo rap. - calha metálica - DAR</v>
          </cell>
          <cell r="E689" t="str">
            <v>m</v>
          </cell>
          <cell r="F689">
            <v>131.97999999999999</v>
          </cell>
        </row>
        <row r="690">
          <cell r="A690" t="str">
            <v>2 S 04 941 01</v>
          </cell>
          <cell r="B690" t="str">
            <v>Descida d'água aterros em degraus - DAD 01</v>
          </cell>
          <cell r="E690" t="str">
            <v>m</v>
          </cell>
          <cell r="F690">
            <v>67.7</v>
          </cell>
        </row>
        <row r="691">
          <cell r="A691" t="str">
            <v>2 S 04 941 02</v>
          </cell>
          <cell r="B691" t="str">
            <v>Descida d'água aterros em degraus - arm - DAD</v>
          </cell>
          <cell r="E691" t="str">
            <v>m</v>
          </cell>
          <cell r="F691">
            <v>97.2</v>
          </cell>
        </row>
        <row r="692">
          <cell r="A692" t="str">
            <v>2 S 04 941 03</v>
          </cell>
          <cell r="B692" t="str">
            <v>Descida d'água aterros em degraus - DAD 03</v>
          </cell>
          <cell r="E692" t="str">
            <v>m</v>
          </cell>
          <cell r="F692">
            <v>177.28</v>
          </cell>
        </row>
        <row r="693">
          <cell r="A693" t="str">
            <v>2 S 04 941 04</v>
          </cell>
          <cell r="B693" t="str">
            <v>Descida d'água aterros em degraus - arm - DAD</v>
          </cell>
          <cell r="E693" t="str">
            <v>m</v>
          </cell>
          <cell r="F693">
            <v>226.16</v>
          </cell>
        </row>
        <row r="694">
          <cell r="A694" t="str">
            <v>2 S 04 941 05</v>
          </cell>
          <cell r="B694" t="str">
            <v>Descida d'água aterros em degraus - DAD 05</v>
          </cell>
          <cell r="E694" t="str">
            <v>m</v>
          </cell>
          <cell r="F694">
            <v>214.38</v>
          </cell>
        </row>
        <row r="695">
          <cell r="A695" t="str">
            <v>2 S 04 941 06</v>
          </cell>
          <cell r="B695" t="str">
            <v>Descida d'água aterros em degraus - arm - DAD</v>
          </cell>
          <cell r="E695" t="str">
            <v>m</v>
          </cell>
          <cell r="F695">
            <v>301.01</v>
          </cell>
        </row>
        <row r="696">
          <cell r="A696" t="str">
            <v>2 S 04 941 07</v>
          </cell>
          <cell r="B696" t="str">
            <v>Descida d'água aterros em degraus - DAD 07</v>
          </cell>
          <cell r="E696" t="str">
            <v>m</v>
          </cell>
          <cell r="F696">
            <v>252.6</v>
          </cell>
        </row>
        <row r="697">
          <cell r="A697" t="str">
            <v>2 S 04 941 08</v>
          </cell>
          <cell r="B697" t="str">
            <v>Descida d'água aterros em degraus - arm - DAD</v>
          </cell>
          <cell r="E697" t="str">
            <v>m</v>
          </cell>
          <cell r="F697">
            <v>349.95</v>
          </cell>
        </row>
        <row r="698">
          <cell r="A698" t="str">
            <v>2 S 04 941 09</v>
          </cell>
          <cell r="B698" t="str">
            <v>Descida d'água aterros em degraus - DAD 09</v>
          </cell>
          <cell r="E698" t="str">
            <v>m</v>
          </cell>
          <cell r="F698">
            <v>288.38</v>
          </cell>
        </row>
        <row r="699">
          <cell r="A699" t="str">
            <v>2 S 04 941 10</v>
          </cell>
          <cell r="B699" t="str">
            <v>Descida d'água aterros em degraus - arm - DAD</v>
          </cell>
          <cell r="E699" t="str">
            <v>m</v>
          </cell>
          <cell r="F699">
            <v>398.76</v>
          </cell>
        </row>
        <row r="700">
          <cell r="A700" t="str">
            <v>2 S 04 941 11</v>
          </cell>
          <cell r="B700" t="str">
            <v>Descida d'água aterros em degraus - DAD 11</v>
          </cell>
          <cell r="E700" t="str">
            <v>m</v>
          </cell>
          <cell r="F700">
            <v>379.25</v>
          </cell>
        </row>
        <row r="701">
          <cell r="A701" t="str">
            <v>2 S 04 941 12</v>
          </cell>
          <cell r="B701" t="str">
            <v>Descida d'água aterros em degraus - arm - dad 12</v>
          </cell>
          <cell r="E701" t="str">
            <v>m</v>
          </cell>
          <cell r="F701">
            <v>521.38</v>
          </cell>
        </row>
        <row r="702">
          <cell r="A702" t="str">
            <v>2 S 04 941 13</v>
          </cell>
          <cell r="B702" t="str">
            <v>Descida d'água aterros em degraus - DAD 13</v>
          </cell>
          <cell r="E702" t="str">
            <v>m</v>
          </cell>
          <cell r="F702">
            <v>356.33</v>
          </cell>
        </row>
        <row r="703">
          <cell r="A703" t="str">
            <v>2 S 04 941 14</v>
          </cell>
          <cell r="B703" t="str">
            <v>Descida d'água aterros em degraus - arm - DAD 14</v>
          </cell>
          <cell r="E703" t="str">
            <v>m</v>
          </cell>
          <cell r="F703">
            <v>489.91</v>
          </cell>
        </row>
        <row r="704">
          <cell r="A704" t="str">
            <v>2 S 04 941 15</v>
          </cell>
          <cell r="B704" t="str">
            <v>Descida d'água aterros em degraus - DAD 15</v>
          </cell>
          <cell r="E704" t="str">
            <v>m</v>
          </cell>
          <cell r="F704">
            <v>407.72</v>
          </cell>
        </row>
        <row r="705">
          <cell r="A705" t="str">
            <v>2 S 04 941 16</v>
          </cell>
          <cell r="B705" t="str">
            <v>Descida d'água aterros em degraus - arm - DAD 16</v>
          </cell>
          <cell r="E705" t="str">
            <v>m</v>
          </cell>
          <cell r="F705">
            <v>559.28</v>
          </cell>
        </row>
        <row r="706">
          <cell r="A706" t="str">
            <v>2 S 04 941 17</v>
          </cell>
          <cell r="B706" t="str">
            <v>Descida d'água aterros em degraus - DAD 17</v>
          </cell>
          <cell r="E706" t="str">
            <v>m</v>
          </cell>
          <cell r="F706">
            <v>521.67999999999995</v>
          </cell>
        </row>
        <row r="707">
          <cell r="A707" t="str">
            <v>2 S 04 941 18</v>
          </cell>
          <cell r="B707" t="str">
            <v>Descida d'água aterros em degraus - arm - DAD 18</v>
          </cell>
          <cell r="E707" t="str">
            <v>m</v>
          </cell>
          <cell r="F707">
            <v>710.29</v>
          </cell>
        </row>
        <row r="708">
          <cell r="A708" t="str">
            <v>2 S 04 941 31</v>
          </cell>
          <cell r="B708" t="str">
            <v>Descida d'água cortes em degraus - DCD 01</v>
          </cell>
          <cell r="E708" t="str">
            <v>m</v>
          </cell>
          <cell r="F708">
            <v>68.489999999999995</v>
          </cell>
        </row>
        <row r="709">
          <cell r="A709" t="str">
            <v>2 S 04 941 32</v>
          </cell>
          <cell r="B709" t="str">
            <v>Descida d'água cortes em degraus - arm - DCD 02</v>
          </cell>
          <cell r="E709" t="str">
            <v>m</v>
          </cell>
          <cell r="F709">
            <v>98.09</v>
          </cell>
        </row>
        <row r="710">
          <cell r="A710" t="str">
            <v>2 S 04 941 33</v>
          </cell>
          <cell r="B710" t="str">
            <v>Descida d'água cortes em degraus - DCD 03</v>
          </cell>
          <cell r="E710" t="str">
            <v>m</v>
          </cell>
          <cell r="F710">
            <v>107.74</v>
          </cell>
        </row>
        <row r="711">
          <cell r="A711" t="str">
            <v>2 S 04 941 34</v>
          </cell>
          <cell r="B711" t="str">
            <v>Descida d'água cortes em degraus - arm - DCD 04</v>
          </cell>
          <cell r="E711" t="str">
            <v>m</v>
          </cell>
          <cell r="F711">
            <v>154.69</v>
          </cell>
        </row>
        <row r="712">
          <cell r="A712" t="str">
            <v>2 S 04 942 01</v>
          </cell>
          <cell r="B712" t="str">
            <v>Entrada d'água - EDA 01</v>
          </cell>
          <cell r="E712" t="str">
            <v>und</v>
          </cell>
          <cell r="F712">
            <v>28.55</v>
          </cell>
        </row>
        <row r="713">
          <cell r="A713" t="str">
            <v>2 S 04 942 02</v>
          </cell>
          <cell r="B713" t="str">
            <v>Entrada d'água - EDA 02</v>
          </cell>
          <cell r="E713" t="str">
            <v>und</v>
          </cell>
          <cell r="F713">
            <v>34.96</v>
          </cell>
        </row>
        <row r="714">
          <cell r="A714" t="str">
            <v>2 S 04 950 01</v>
          </cell>
          <cell r="B714" t="str">
            <v>Dissipador de energia - DES 01</v>
          </cell>
          <cell r="E714" t="str">
            <v>und</v>
          </cell>
          <cell r="F714">
            <v>124.94</v>
          </cell>
        </row>
        <row r="715">
          <cell r="A715" t="str">
            <v>2 S 04 950 02</v>
          </cell>
          <cell r="B715" t="str">
            <v>Dissipador de energia - DES 02</v>
          </cell>
          <cell r="E715" t="str">
            <v>und</v>
          </cell>
          <cell r="F715">
            <v>148.59</v>
          </cell>
        </row>
        <row r="716">
          <cell r="A716" t="str">
            <v>2 S 04 950 03</v>
          </cell>
          <cell r="B716" t="str">
            <v>Dissipador de energia - DES 03</v>
          </cell>
          <cell r="E716" t="str">
            <v>und</v>
          </cell>
          <cell r="F716">
            <v>177.12</v>
          </cell>
        </row>
        <row r="717">
          <cell r="A717" t="str">
            <v>2 S 04 950 04</v>
          </cell>
          <cell r="B717" t="str">
            <v>Dissipador de energia - DES04</v>
          </cell>
          <cell r="E717" t="str">
            <v>und</v>
          </cell>
          <cell r="F717">
            <v>216.44</v>
          </cell>
        </row>
        <row r="718">
          <cell r="A718" t="str">
            <v>2 S 04 950 21</v>
          </cell>
          <cell r="B718" t="str">
            <v>Dissipador de energia - DEB 01</v>
          </cell>
          <cell r="E718" t="str">
            <v>und</v>
          </cell>
          <cell r="F718">
            <v>152.07</v>
          </cell>
        </row>
        <row r="719">
          <cell r="A719" t="str">
            <v>2 S 04 950 22</v>
          </cell>
          <cell r="B719" t="str">
            <v>Dissipador de energia - DEB 02</v>
          </cell>
          <cell r="E719" t="str">
            <v>und</v>
          </cell>
          <cell r="F719">
            <v>498.54</v>
          </cell>
        </row>
        <row r="720">
          <cell r="A720" t="str">
            <v>2 S 04 950 23</v>
          </cell>
          <cell r="B720" t="str">
            <v>Dissipador de energia - DEB 03</v>
          </cell>
          <cell r="E720" t="str">
            <v>und</v>
          </cell>
          <cell r="F720">
            <v>798.34</v>
          </cell>
        </row>
        <row r="721">
          <cell r="A721" t="str">
            <v>2 S 04 950 24</v>
          </cell>
          <cell r="B721" t="str">
            <v>Dissipador de energia - DEB 04</v>
          </cell>
          <cell r="E721" t="str">
            <v>und</v>
          </cell>
          <cell r="F721">
            <v>1172.0999999999999</v>
          </cell>
        </row>
        <row r="722">
          <cell r="A722" t="str">
            <v>2 S 04 950 25</v>
          </cell>
          <cell r="B722" t="str">
            <v>Dissipador de energia - DEB 05</v>
          </cell>
          <cell r="E722" t="str">
            <v>und</v>
          </cell>
          <cell r="F722">
            <v>1590.25</v>
          </cell>
        </row>
        <row r="723">
          <cell r="A723" t="str">
            <v>2 S 04 950 26</v>
          </cell>
          <cell r="B723" t="str">
            <v>Dissipador de energia - DEB 06</v>
          </cell>
          <cell r="E723" t="str">
            <v>und</v>
          </cell>
          <cell r="F723">
            <v>2611.79</v>
          </cell>
        </row>
        <row r="724">
          <cell r="A724" t="str">
            <v>2 S 04 950 27</v>
          </cell>
          <cell r="B724" t="str">
            <v>Dissipador de energia - DEB 07</v>
          </cell>
          <cell r="E724" t="str">
            <v>und</v>
          </cell>
          <cell r="F724">
            <v>1660.19</v>
          </cell>
        </row>
        <row r="725">
          <cell r="A725" t="str">
            <v>2 S 04 950 28</v>
          </cell>
          <cell r="B725" t="str">
            <v>Dissipador de energia - DEB 08</v>
          </cell>
          <cell r="E725" t="str">
            <v>und</v>
          </cell>
          <cell r="F725">
            <v>2257.5500000000002</v>
          </cell>
        </row>
        <row r="726">
          <cell r="A726" t="str">
            <v>2 S 04 950 29</v>
          </cell>
          <cell r="B726" t="str">
            <v>Dissipador de energia - DEB 09</v>
          </cell>
          <cell r="E726" t="str">
            <v>und</v>
          </cell>
          <cell r="F726">
            <v>3589.18</v>
          </cell>
        </row>
        <row r="727">
          <cell r="A727" t="str">
            <v>2 S 04 950 30</v>
          </cell>
          <cell r="B727" t="str">
            <v>Dissipador de energia - DEB 10</v>
          </cell>
          <cell r="E727" t="str">
            <v>und</v>
          </cell>
          <cell r="F727">
            <v>2149.31</v>
          </cell>
        </row>
        <row r="728">
          <cell r="A728" t="str">
            <v>2 S 04 950 31</v>
          </cell>
          <cell r="B728" t="str">
            <v>Dissipador de energia - DEB 11</v>
          </cell>
          <cell r="E728" t="str">
            <v>und</v>
          </cell>
          <cell r="F728">
            <v>2924.69</v>
          </cell>
        </row>
        <row r="729">
          <cell r="A729" t="str">
            <v>2 S 04 950 32</v>
          </cell>
          <cell r="B729" t="str">
            <v>Dissipador de energia - DEB 12</v>
          </cell>
          <cell r="E729" t="str">
            <v>und</v>
          </cell>
          <cell r="F729">
            <v>4566.1099999999997</v>
          </cell>
        </row>
        <row r="730">
          <cell r="A730" t="str">
            <v>2 S 04 950 51</v>
          </cell>
          <cell r="B730" t="str">
            <v>Dissipador de energia - DED 01</v>
          </cell>
          <cell r="E730" t="str">
            <v>und</v>
          </cell>
          <cell r="F730">
            <v>169.25</v>
          </cell>
        </row>
        <row r="731">
          <cell r="A731" t="str">
            <v>2 S 04 960 01</v>
          </cell>
          <cell r="B731" t="str">
            <v>Boca de lobo simples grelha concr. - BLS 01</v>
          </cell>
          <cell r="E731" t="str">
            <v>und</v>
          </cell>
          <cell r="F731">
            <v>313.18</v>
          </cell>
        </row>
        <row r="732">
          <cell r="A732" t="str">
            <v>2 S 04 960 02</v>
          </cell>
          <cell r="B732" t="str">
            <v>Boca de lobo simples grelha concr. - BLS 02</v>
          </cell>
          <cell r="E732" t="str">
            <v>und</v>
          </cell>
          <cell r="F732">
            <v>389.8</v>
          </cell>
        </row>
        <row r="733">
          <cell r="A733" t="str">
            <v>2 S 04 960 03</v>
          </cell>
          <cell r="B733" t="str">
            <v>Boca de lobo simples grelha concr. - BLS 03</v>
          </cell>
          <cell r="E733" t="str">
            <v>und</v>
          </cell>
          <cell r="F733">
            <v>466.53</v>
          </cell>
        </row>
        <row r="734">
          <cell r="A734" t="str">
            <v>2 S 04 960 04</v>
          </cell>
          <cell r="B734" t="str">
            <v>Boca de lobo simples grelha concr. - BLS 04</v>
          </cell>
          <cell r="E734" t="str">
            <v>und</v>
          </cell>
          <cell r="F734">
            <v>529.41</v>
          </cell>
        </row>
        <row r="735">
          <cell r="A735" t="str">
            <v>2 S 04 960 05</v>
          </cell>
          <cell r="B735" t="str">
            <v>Boca de lobo simples grelha concr. - BLS 05</v>
          </cell>
          <cell r="E735" t="str">
            <v>und</v>
          </cell>
          <cell r="F735">
            <v>616.46</v>
          </cell>
        </row>
        <row r="736">
          <cell r="A736" t="str">
            <v>2 S 04 960 06</v>
          </cell>
          <cell r="B736" t="str">
            <v>Boca de lobo simples grelha concr. - BLS 06</v>
          </cell>
          <cell r="E736" t="str">
            <v>und</v>
          </cell>
          <cell r="F736">
            <v>693.08</v>
          </cell>
        </row>
        <row r="737">
          <cell r="A737" t="str">
            <v>2 S 04 960 07</v>
          </cell>
          <cell r="B737" t="str">
            <v>Boca de lobo simples grelha concr. - BLS 07</v>
          </cell>
          <cell r="E737" t="str">
            <v>und</v>
          </cell>
          <cell r="F737">
            <v>769.81</v>
          </cell>
        </row>
        <row r="738">
          <cell r="A738" t="str">
            <v>2 S 04 961 01</v>
          </cell>
          <cell r="B738" t="str">
            <v>Boca de lobo dupla com grelha de concreto - BLD 01</v>
          </cell>
          <cell r="E738" t="str">
            <v>und</v>
          </cell>
          <cell r="F738">
            <v>603.79999999999995</v>
          </cell>
        </row>
        <row r="739">
          <cell r="A739" t="str">
            <v>2 S 04 961 02</v>
          </cell>
          <cell r="B739" t="str">
            <v>Boca de lobo dupla com grelha de concreto - BLD 02</v>
          </cell>
          <cell r="E739" t="str">
            <v>und</v>
          </cell>
          <cell r="F739">
            <v>729.55</v>
          </cell>
        </row>
        <row r="740">
          <cell r="A740" t="str">
            <v>2 S 04 961 03</v>
          </cell>
          <cell r="B740" t="str">
            <v>Boca de lobo dupla com grelha de concreto - BLD 03</v>
          </cell>
          <cell r="E740" t="str">
            <v>und</v>
          </cell>
          <cell r="F740">
            <v>858.72</v>
          </cell>
        </row>
        <row r="741">
          <cell r="A741" t="str">
            <v>2 S 04 961 04</v>
          </cell>
          <cell r="B741" t="str">
            <v>Boca de lobo dupla com grelha de concreto - BLD 04</v>
          </cell>
          <cell r="E741" t="str">
            <v>und</v>
          </cell>
          <cell r="F741">
            <v>984.47</v>
          </cell>
        </row>
        <row r="742">
          <cell r="A742" t="str">
            <v>2 S 04 961 05</v>
          </cell>
          <cell r="B742" t="str">
            <v>Boca de lobo dupla com grelha de concreto - BLD 05</v>
          </cell>
          <cell r="E742" t="str">
            <v>und</v>
          </cell>
          <cell r="F742">
            <v>1110.22</v>
          </cell>
        </row>
        <row r="743">
          <cell r="A743" t="str">
            <v>2 S 04 961 06</v>
          </cell>
          <cell r="B743" t="str">
            <v>Boca de lobo dupla com grelha de concreto - BLD 06</v>
          </cell>
          <cell r="E743" t="str">
            <v>und</v>
          </cell>
          <cell r="F743">
            <v>1239.4000000000001</v>
          </cell>
        </row>
        <row r="744">
          <cell r="A744" t="str">
            <v>2 S 04 961 07</v>
          </cell>
          <cell r="B744" t="str">
            <v>Boca de lobo dupla com grelha de concreto - BLD 07</v>
          </cell>
          <cell r="E744" t="str">
            <v>und</v>
          </cell>
          <cell r="F744">
            <v>1365.15</v>
          </cell>
        </row>
        <row r="745">
          <cell r="A745" t="str">
            <v>2 S 04 962 01</v>
          </cell>
          <cell r="B745" t="str">
            <v>Caixa de ligação e passagem - CLP 01</v>
          </cell>
          <cell r="E745" t="str">
            <v>und</v>
          </cell>
          <cell r="F745">
            <v>610.66</v>
          </cell>
        </row>
        <row r="746">
          <cell r="A746" t="str">
            <v>2 S 04 962 02</v>
          </cell>
          <cell r="B746" t="str">
            <v>Caixa de ligação e passagem - CLP 02</v>
          </cell>
          <cell r="E746" t="str">
            <v>und</v>
          </cell>
          <cell r="F746">
            <v>591.71</v>
          </cell>
        </row>
        <row r="747">
          <cell r="A747" t="str">
            <v>2 S 04 962 03</v>
          </cell>
          <cell r="B747" t="str">
            <v>Caixa de ligação e passagem - CLP 03</v>
          </cell>
          <cell r="E747" t="str">
            <v>und</v>
          </cell>
          <cell r="F747">
            <v>833.32</v>
          </cell>
        </row>
        <row r="748">
          <cell r="A748" t="str">
            <v>2 S 04 962 04</v>
          </cell>
          <cell r="B748" t="str">
            <v>Caixa de ligação e passagem - CLP 04</v>
          </cell>
          <cell r="E748" t="str">
            <v>und</v>
          </cell>
          <cell r="F748">
            <v>1060.18</v>
          </cell>
        </row>
        <row r="749">
          <cell r="A749" t="str">
            <v>2 S 04 962 05</v>
          </cell>
          <cell r="B749" t="str">
            <v>Caixa de ligação e passagem - CLP 05</v>
          </cell>
          <cell r="E749" t="str">
            <v>und</v>
          </cell>
          <cell r="F749">
            <v>1247.31</v>
          </cell>
        </row>
        <row r="750">
          <cell r="A750" t="str">
            <v>2 S 04 962 06</v>
          </cell>
          <cell r="B750" t="str">
            <v>Caixa de ligação e passagem - CLP 06</v>
          </cell>
          <cell r="E750" t="str">
            <v>und</v>
          </cell>
          <cell r="F750">
            <v>1554.04</v>
          </cell>
        </row>
        <row r="751">
          <cell r="A751" t="str">
            <v>2 S 04 962 07</v>
          </cell>
          <cell r="B751" t="str">
            <v>Caixa de ligação e passagem - CLP 07</v>
          </cell>
          <cell r="E751" t="str">
            <v>und</v>
          </cell>
          <cell r="F751">
            <v>726.46</v>
          </cell>
        </row>
        <row r="752">
          <cell r="A752" t="str">
            <v>2 S 04 962 08</v>
          </cell>
          <cell r="B752" t="str">
            <v>Caixa de ligação e passagem - CLP 08</v>
          </cell>
          <cell r="E752" t="str">
            <v>und</v>
          </cell>
          <cell r="F752">
            <v>704.35</v>
          </cell>
        </row>
        <row r="753">
          <cell r="A753" t="str">
            <v>2 S 04 962 09</v>
          </cell>
          <cell r="B753" t="str">
            <v>Caixa de ligação e passagem - CLP 09</v>
          </cell>
          <cell r="E753" t="str">
            <v>und</v>
          </cell>
          <cell r="F753">
            <v>971.12</v>
          </cell>
        </row>
        <row r="754">
          <cell r="A754" t="str">
            <v>2 S 04 962 10</v>
          </cell>
          <cell r="B754" t="str">
            <v>Caixa de ligação e passagem - CLP 10</v>
          </cell>
          <cell r="E754" t="str">
            <v>und</v>
          </cell>
          <cell r="F754">
            <v>1206.74</v>
          </cell>
        </row>
        <row r="755">
          <cell r="A755" t="str">
            <v>2 S 04 962 11</v>
          </cell>
          <cell r="B755" t="str">
            <v>Caixa de ligação e passagem - CLP 11</v>
          </cell>
          <cell r="E755" t="str">
            <v>und</v>
          </cell>
          <cell r="F755">
            <v>1405.78</v>
          </cell>
        </row>
        <row r="756">
          <cell r="A756" t="str">
            <v>2 S 04 962 12</v>
          </cell>
          <cell r="B756" t="str">
            <v>Caixa de ligação e passagem - CLP 12</v>
          </cell>
          <cell r="E756" t="str">
            <v>und</v>
          </cell>
          <cell r="F756">
            <v>1709.41</v>
          </cell>
        </row>
        <row r="757">
          <cell r="A757" t="str">
            <v>2 S 04 962 13</v>
          </cell>
          <cell r="B757" t="str">
            <v>Caixa de ligação e passagem - CLP 13</v>
          </cell>
          <cell r="E757" t="str">
            <v>und</v>
          </cell>
          <cell r="F757">
            <v>845.41</v>
          </cell>
        </row>
        <row r="758">
          <cell r="A758" t="str">
            <v>2 S 04 962 14</v>
          </cell>
          <cell r="B758" t="str">
            <v>Caixa de ligação e passagem - CLP 14</v>
          </cell>
          <cell r="E758" t="str">
            <v>und</v>
          </cell>
          <cell r="F758">
            <v>826.46</v>
          </cell>
        </row>
        <row r="759">
          <cell r="A759" t="str">
            <v>2 S 04 962 15</v>
          </cell>
          <cell r="B759" t="str">
            <v>Caixa de ligação e passagem - CLP 15</v>
          </cell>
          <cell r="E759" t="str">
            <v>und</v>
          </cell>
          <cell r="F759">
            <v>1118.3900000000001</v>
          </cell>
        </row>
        <row r="760">
          <cell r="A760" t="str">
            <v>2 S 04 962 16</v>
          </cell>
          <cell r="B760" t="str">
            <v>Caixa de ligação e passagem - CLP 16</v>
          </cell>
          <cell r="E760" t="str">
            <v>und</v>
          </cell>
          <cell r="F760">
            <v>1369.08</v>
          </cell>
        </row>
        <row r="761">
          <cell r="A761" t="str">
            <v>2 S 04 962 17</v>
          </cell>
          <cell r="B761" t="str">
            <v>Caixa de ligação e passagem - CLP 17</v>
          </cell>
          <cell r="E761" t="str">
            <v>und</v>
          </cell>
          <cell r="F761">
            <v>1576.88</v>
          </cell>
        </row>
        <row r="762">
          <cell r="A762" t="str">
            <v>2 S 04 962 18</v>
          </cell>
          <cell r="B762" t="str">
            <v>Caixa de ligação e passagem - CLP 18</v>
          </cell>
          <cell r="E762" t="str">
            <v>und</v>
          </cell>
          <cell r="F762">
            <v>1899.96</v>
          </cell>
        </row>
        <row r="763">
          <cell r="A763" t="str">
            <v>2 S 04 963 01</v>
          </cell>
          <cell r="B763" t="str">
            <v>Poço de visita - PVI 01</v>
          </cell>
          <cell r="E763" t="str">
            <v>und</v>
          </cell>
          <cell r="F763">
            <v>817.12</v>
          </cell>
        </row>
        <row r="764">
          <cell r="A764" t="str">
            <v>2 S 04 963 02</v>
          </cell>
          <cell r="B764" t="str">
            <v>Poço de visita - PVI 02</v>
          </cell>
          <cell r="E764" t="str">
            <v>und</v>
          </cell>
          <cell r="F764">
            <v>792.86</v>
          </cell>
        </row>
        <row r="765">
          <cell r="A765" t="str">
            <v>2 S 04 963 03</v>
          </cell>
          <cell r="B765" t="str">
            <v>Poço de visita - PVI 03</v>
          </cell>
          <cell r="E765" t="str">
            <v>und</v>
          </cell>
          <cell r="F765">
            <v>944.03</v>
          </cell>
        </row>
        <row r="766">
          <cell r="A766" t="str">
            <v>2 S 04 963 04</v>
          </cell>
          <cell r="B766" t="str">
            <v>Poço de visita - PVI 04</v>
          </cell>
          <cell r="E766" t="str">
            <v>und</v>
          </cell>
          <cell r="F766">
            <v>1133.06</v>
          </cell>
        </row>
        <row r="767">
          <cell r="A767" t="str">
            <v>2 S 04 963 05</v>
          </cell>
          <cell r="B767" t="str">
            <v>Poço de visita - PVI 05</v>
          </cell>
          <cell r="E767" t="str">
            <v>und</v>
          </cell>
          <cell r="F767">
            <v>1324.59</v>
          </cell>
        </row>
        <row r="768">
          <cell r="A768" t="str">
            <v>2 S 04 963 06</v>
          </cell>
          <cell r="B768" t="str">
            <v>Poço de visita - PVI 06</v>
          </cell>
          <cell r="E768" t="str">
            <v>und</v>
          </cell>
          <cell r="F768">
            <v>1625.81</v>
          </cell>
        </row>
        <row r="769">
          <cell r="A769" t="str">
            <v>2 S 04 963 07</v>
          </cell>
          <cell r="B769" t="str">
            <v>Poço de visita - PVI 07</v>
          </cell>
          <cell r="E769" t="str">
            <v>und</v>
          </cell>
          <cell r="F769">
            <v>940.74</v>
          </cell>
        </row>
        <row r="770">
          <cell r="A770" t="str">
            <v>2 S 04 963 08</v>
          </cell>
          <cell r="B770" t="str">
            <v>Poço de visita - PVI 08</v>
          </cell>
          <cell r="E770" t="str">
            <v>und</v>
          </cell>
          <cell r="F770">
            <v>921.79</v>
          </cell>
        </row>
        <row r="771">
          <cell r="A771" t="str">
            <v>2 S 04 963 09</v>
          </cell>
          <cell r="B771" t="str">
            <v>Poço de visita - PVI 09</v>
          </cell>
          <cell r="E771" t="str">
            <v>und</v>
          </cell>
          <cell r="F771">
            <v>1086.21</v>
          </cell>
        </row>
        <row r="772">
          <cell r="A772" t="str">
            <v>2 S 04 963 10</v>
          </cell>
          <cell r="B772" t="str">
            <v>Poço de visita - PVI 10</v>
          </cell>
          <cell r="E772" t="str">
            <v>und</v>
          </cell>
          <cell r="F772">
            <v>1258.0999999999999</v>
          </cell>
        </row>
        <row r="773">
          <cell r="A773" t="str">
            <v>2 S 04 963 11</v>
          </cell>
          <cell r="B773" t="str">
            <v>Poço de visita - PVI 11</v>
          </cell>
          <cell r="E773" t="str">
            <v>und</v>
          </cell>
          <cell r="F773">
            <v>1483.06</v>
          </cell>
        </row>
        <row r="774">
          <cell r="A774" t="str">
            <v>2 S 04 963 12</v>
          </cell>
          <cell r="B774" t="str">
            <v>Poço de visita - PVI 12</v>
          </cell>
          <cell r="E774" t="str">
            <v>und</v>
          </cell>
          <cell r="F774">
            <v>1800.58</v>
          </cell>
        </row>
        <row r="775">
          <cell r="A775" t="str">
            <v>2 S 04 963 13</v>
          </cell>
          <cell r="B775" t="str">
            <v>Poço de visita - PVI 13</v>
          </cell>
          <cell r="E775" t="str">
            <v>und</v>
          </cell>
          <cell r="F775">
            <v>1117.4100000000001</v>
          </cell>
        </row>
        <row r="776">
          <cell r="A776" t="str">
            <v>2 S 04 963 14</v>
          </cell>
          <cell r="B776" t="str">
            <v>Poço de visita - PVI 14</v>
          </cell>
          <cell r="E776" t="str">
            <v>und</v>
          </cell>
          <cell r="F776">
            <v>1060.2</v>
          </cell>
        </row>
        <row r="777">
          <cell r="A777" t="str">
            <v>2 S 04 963 15</v>
          </cell>
          <cell r="B777" t="str">
            <v>Poço de visita - PVI 15</v>
          </cell>
          <cell r="E777" t="str">
            <v>und</v>
          </cell>
          <cell r="F777">
            <v>1241.01</v>
          </cell>
        </row>
        <row r="778">
          <cell r="A778" t="str">
            <v>2 S 04 963 16</v>
          </cell>
          <cell r="B778" t="str">
            <v>Poço de visita - PVI 16</v>
          </cell>
          <cell r="E778" t="str">
            <v>und</v>
          </cell>
          <cell r="F778">
            <v>1445.11</v>
          </cell>
        </row>
        <row r="779">
          <cell r="A779" t="str">
            <v>2 S 04 963 17</v>
          </cell>
          <cell r="B779" t="str">
            <v>Poço de visita - PVI 17</v>
          </cell>
          <cell r="E779" t="str">
            <v>und</v>
          </cell>
          <cell r="F779">
            <v>1654.16</v>
          </cell>
        </row>
        <row r="780">
          <cell r="A780" t="str">
            <v>2 S 04 963 18</v>
          </cell>
          <cell r="B780" t="str">
            <v>Poço de visita - PVI 18</v>
          </cell>
          <cell r="E780" t="str">
            <v>und</v>
          </cell>
          <cell r="F780">
            <v>1987.98</v>
          </cell>
        </row>
        <row r="781">
          <cell r="A781" t="str">
            <v>2 S 04 963 31</v>
          </cell>
          <cell r="B781" t="str">
            <v>Chaminé dos poços de visita - CPV 01</v>
          </cell>
          <cell r="E781" t="str">
            <v>und</v>
          </cell>
          <cell r="F781">
            <v>562.11</v>
          </cell>
        </row>
        <row r="782">
          <cell r="A782" t="str">
            <v>2 S 04 963 32</v>
          </cell>
          <cell r="B782" t="str">
            <v>Chaminé dos poços de visita - CPV 02</v>
          </cell>
          <cell r="E782" t="str">
            <v>und</v>
          </cell>
          <cell r="F782">
            <v>645.38</v>
          </cell>
        </row>
        <row r="783">
          <cell r="A783" t="str">
            <v>2 S 04 963 33</v>
          </cell>
          <cell r="B783" t="str">
            <v>Chaminé dos poços de visita - CPV 03</v>
          </cell>
          <cell r="E783" t="str">
            <v>und</v>
          </cell>
          <cell r="F783">
            <v>724.79</v>
          </cell>
        </row>
        <row r="784">
          <cell r="A784" t="str">
            <v>2 S 04 963 34</v>
          </cell>
          <cell r="B784" t="str">
            <v>Chaminé dos poços de visita - CPV 04</v>
          </cell>
          <cell r="E784" t="str">
            <v>und</v>
          </cell>
          <cell r="F784">
            <v>808.65</v>
          </cell>
        </row>
        <row r="785">
          <cell r="A785" t="str">
            <v>2 S 04 963 35</v>
          </cell>
          <cell r="B785" t="str">
            <v>Chaminé dos poços de visita - CPV 05</v>
          </cell>
          <cell r="E785" t="str">
            <v>und</v>
          </cell>
          <cell r="F785">
            <v>888.46</v>
          </cell>
        </row>
        <row r="786">
          <cell r="A786" t="str">
            <v>2 S 04 963 36</v>
          </cell>
          <cell r="B786" t="str">
            <v>Chaminé dos poços de visita - CPV 06</v>
          </cell>
          <cell r="E786" t="str">
            <v>und</v>
          </cell>
          <cell r="F786">
            <v>971.33</v>
          </cell>
        </row>
        <row r="787">
          <cell r="A787" t="str">
            <v>2 S 04 963 37</v>
          </cell>
          <cell r="B787" t="str">
            <v>Chaminé dos poços de visita - CPV 07</v>
          </cell>
          <cell r="E787" t="str">
            <v>und</v>
          </cell>
          <cell r="F787">
            <v>1051.33</v>
          </cell>
        </row>
        <row r="788">
          <cell r="A788" t="str">
            <v>2 S 04 964 01</v>
          </cell>
          <cell r="B788" t="str">
            <v>Tubulação de drenagem urbana - D=0,40 m s/ berço</v>
          </cell>
          <cell r="E788" t="str">
            <v>m</v>
          </cell>
          <cell r="F788">
            <v>68.849999999999994</v>
          </cell>
        </row>
        <row r="789">
          <cell r="A789" t="str">
            <v>2 S 04 964 02</v>
          </cell>
          <cell r="B789" t="str">
            <v>Tubulação de drenagem urbana - D=0,60 m s/ berço</v>
          </cell>
          <cell r="E789" t="str">
            <v>m</v>
          </cell>
          <cell r="F789">
            <v>160.61000000000001</v>
          </cell>
        </row>
        <row r="790">
          <cell r="A790" t="str">
            <v>2 S 04 964 03</v>
          </cell>
          <cell r="B790" t="str">
            <v>Tubulação de drenagem urbana - D=0,80 m s/ berço</v>
          </cell>
          <cell r="E790" t="str">
            <v>m</v>
          </cell>
          <cell r="F790">
            <v>226.37</v>
          </cell>
        </row>
        <row r="791">
          <cell r="A791" t="str">
            <v>2 S 04 964 04</v>
          </cell>
          <cell r="B791" t="str">
            <v>Tubulação de drenagem urbana - D=1,00 m s/ berço</v>
          </cell>
          <cell r="E791" t="str">
            <v>m</v>
          </cell>
          <cell r="F791">
            <v>326.72000000000003</v>
          </cell>
        </row>
        <row r="792">
          <cell r="A792" t="str">
            <v>2 S 04 964 05</v>
          </cell>
          <cell r="B792" t="str">
            <v>Tubulação de drenagem urbana - D=1,20 m s/ berço</v>
          </cell>
          <cell r="E792" t="str">
            <v>m</v>
          </cell>
          <cell r="F792">
            <v>441.13</v>
          </cell>
        </row>
        <row r="793">
          <cell r="A793" t="str">
            <v>2 S 04 964 06</v>
          </cell>
          <cell r="B793" t="str">
            <v>Tubulação de drenagem urbana - D=1,50 m s/ berço</v>
          </cell>
          <cell r="E793" t="str">
            <v>m</v>
          </cell>
          <cell r="F793">
            <v>661.36</v>
          </cell>
        </row>
        <row r="794">
          <cell r="A794" t="str">
            <v>2 S 04 990 01</v>
          </cell>
          <cell r="B794" t="str">
            <v>Transposição de segmento de sarjetas - TSS 01</v>
          </cell>
          <cell r="E794" t="str">
            <v>m</v>
          </cell>
          <cell r="F794">
            <v>101.81</v>
          </cell>
        </row>
        <row r="795">
          <cell r="A795" t="str">
            <v>2 S 04 990 02</v>
          </cell>
          <cell r="B795" t="str">
            <v>Transposição de segmento de sarjetas - TSS 02</v>
          </cell>
          <cell r="E795" t="str">
            <v>m</v>
          </cell>
          <cell r="F795">
            <v>123.46</v>
          </cell>
        </row>
        <row r="796">
          <cell r="A796" t="str">
            <v>2 S 04 990 03</v>
          </cell>
          <cell r="B796" t="str">
            <v>Transposição de segmento de sarjetas - TSS 03</v>
          </cell>
          <cell r="E796" t="str">
            <v>m</v>
          </cell>
          <cell r="F796">
            <v>181.44</v>
          </cell>
        </row>
        <row r="797">
          <cell r="A797" t="str">
            <v>2 S 04 990 04</v>
          </cell>
          <cell r="B797" t="str">
            <v>Transposição de segmento de sarjetas - TSS 04</v>
          </cell>
          <cell r="E797" t="str">
            <v>m</v>
          </cell>
          <cell r="F797">
            <v>157.61000000000001</v>
          </cell>
        </row>
        <row r="798">
          <cell r="A798" t="str">
            <v>2 S 04 990 05</v>
          </cell>
          <cell r="B798" t="str">
            <v>Transposição de segmento de sarjetas - TSS 05</v>
          </cell>
          <cell r="E798" t="str">
            <v>m</v>
          </cell>
          <cell r="F798">
            <v>141.74</v>
          </cell>
        </row>
        <row r="799">
          <cell r="A799" t="str">
            <v>2 S 04 990 06</v>
          </cell>
          <cell r="B799" t="str">
            <v>Transposição de segmento de sarjetas - TSS 06</v>
          </cell>
          <cell r="E799" t="str">
            <v>m</v>
          </cell>
          <cell r="F799">
            <v>133.72999999999999</v>
          </cell>
        </row>
        <row r="800">
          <cell r="A800" t="str">
            <v>2 S 04 991 01</v>
          </cell>
          <cell r="B800" t="str">
            <v>Tampa concr. p/caixa colet. (4 nervuras) - TCC 01</v>
          </cell>
          <cell r="E800" t="str">
            <v>und</v>
          </cell>
          <cell r="F800">
            <v>91.29</v>
          </cell>
        </row>
        <row r="801">
          <cell r="A801" t="str">
            <v>2 S 04 991 02</v>
          </cell>
          <cell r="B801" t="str">
            <v>Tampa de ferro p/ caixa coletora - TCC 02</v>
          </cell>
          <cell r="E801" t="str">
            <v>und</v>
          </cell>
          <cell r="F801">
            <v>194.39</v>
          </cell>
        </row>
        <row r="802">
          <cell r="A802" t="str">
            <v>2 S 04 999 03</v>
          </cell>
          <cell r="B802" t="str">
            <v>Escoramento de bueiros celulares</v>
          </cell>
          <cell r="E802" t="str">
            <v>m3</v>
          </cell>
          <cell r="F802">
            <v>30.27</v>
          </cell>
        </row>
        <row r="803">
          <cell r="A803" t="str">
            <v>2 S 04 999 06</v>
          </cell>
          <cell r="B803" t="str">
            <v>Solo local / selo de argila apiloado</v>
          </cell>
          <cell r="E803" t="str">
            <v>m3</v>
          </cell>
          <cell r="F803">
            <v>10.119999999999999</v>
          </cell>
        </row>
        <row r="804">
          <cell r="A804" t="str">
            <v>2 S 04 999 07</v>
          </cell>
          <cell r="B804" t="str">
            <v>Lastro de brita</v>
          </cell>
          <cell r="E804" t="str">
            <v>m3</v>
          </cell>
          <cell r="F804">
            <v>32.03</v>
          </cell>
        </row>
        <row r="805">
          <cell r="A805" t="str">
            <v>2 S 05 000 06</v>
          </cell>
          <cell r="B805" t="str">
            <v>Calha metálica semi-circular D=0,40 m</v>
          </cell>
          <cell r="E805" t="str">
            <v>m</v>
          </cell>
          <cell r="F805">
            <v>125.07</v>
          </cell>
        </row>
        <row r="806">
          <cell r="A806" t="str">
            <v>2 S 05 000 09</v>
          </cell>
          <cell r="B806" t="str">
            <v>Dentes para bueiros simples D=0,60 m</v>
          </cell>
          <cell r="E806" t="str">
            <v>und</v>
          </cell>
          <cell r="F806">
            <v>35.590000000000003</v>
          </cell>
        </row>
        <row r="807">
          <cell r="A807" t="str">
            <v>2 S 05 000 10</v>
          </cell>
          <cell r="B807" t="str">
            <v>Dentes para bueiros simples D=0,80 m</v>
          </cell>
          <cell r="E807" t="str">
            <v>und</v>
          </cell>
          <cell r="F807">
            <v>44.28</v>
          </cell>
        </row>
        <row r="808">
          <cell r="A808" t="str">
            <v>2 S 05 000 11</v>
          </cell>
          <cell r="B808" t="str">
            <v>Dentes para bueiros simples D=1,00 m</v>
          </cell>
          <cell r="E808" t="str">
            <v>und</v>
          </cell>
          <cell r="F808">
            <v>52.64</v>
          </cell>
        </row>
        <row r="809">
          <cell r="A809" t="str">
            <v>2 S 05 000 12</v>
          </cell>
          <cell r="B809" t="str">
            <v>Dentes para bueiros simples D=1,20 m</v>
          </cell>
          <cell r="E809" t="str">
            <v>und</v>
          </cell>
          <cell r="F809">
            <v>59.73</v>
          </cell>
        </row>
        <row r="810">
          <cell r="A810" t="str">
            <v>2 S 05 000 13</v>
          </cell>
          <cell r="B810" t="str">
            <v>Dentes para bueiros simples D=1,50 m</v>
          </cell>
          <cell r="E810" t="str">
            <v>und</v>
          </cell>
          <cell r="F810">
            <v>75.87</v>
          </cell>
        </row>
        <row r="811">
          <cell r="A811" t="str">
            <v>2 S 05 000 14</v>
          </cell>
          <cell r="B811" t="str">
            <v>Dentes para bueiros duplos D=1,00 m</v>
          </cell>
          <cell r="E811" t="str">
            <v>und</v>
          </cell>
          <cell r="F811">
            <v>105.47</v>
          </cell>
        </row>
        <row r="812">
          <cell r="A812" t="str">
            <v>2 S 05 000 15</v>
          </cell>
          <cell r="B812" t="str">
            <v>Dentes para bueiros duplos D=1,20 m</v>
          </cell>
          <cell r="E812" t="str">
            <v>und</v>
          </cell>
          <cell r="F812">
            <v>119.28</v>
          </cell>
        </row>
        <row r="813">
          <cell r="A813" t="str">
            <v>2 S 05 000 16</v>
          </cell>
          <cell r="B813" t="str">
            <v>Dentes para bueiros duplos D=1,50 m</v>
          </cell>
          <cell r="E813" t="str">
            <v>und</v>
          </cell>
          <cell r="F813">
            <v>147.33000000000001</v>
          </cell>
        </row>
        <row r="814">
          <cell r="A814" t="str">
            <v>2 S 05 000 17</v>
          </cell>
          <cell r="B814" t="str">
            <v>Dentes para bueiros triplos D=1,00 m</v>
          </cell>
          <cell r="E814" t="str">
            <v>und</v>
          </cell>
          <cell r="F814">
            <v>154.47999999999999</v>
          </cell>
        </row>
        <row r="815">
          <cell r="A815" t="str">
            <v>2 S 05 000 18</v>
          </cell>
          <cell r="B815" t="str">
            <v>Dentes para bueiros triplos D=1,20</v>
          </cell>
          <cell r="E815" t="str">
            <v>und</v>
          </cell>
          <cell r="F815">
            <v>179.01</v>
          </cell>
        </row>
        <row r="816">
          <cell r="A816" t="str">
            <v>2 S 05 000 19</v>
          </cell>
          <cell r="B816" t="str">
            <v>Dentes para bueiros triplos D=1,50 m</v>
          </cell>
          <cell r="E816" t="str">
            <v>und</v>
          </cell>
          <cell r="F816">
            <v>218.2</v>
          </cell>
        </row>
        <row r="817">
          <cell r="A817" t="str">
            <v>2 S 05 100 00</v>
          </cell>
          <cell r="B817" t="str">
            <v>Enleivamento</v>
          </cell>
          <cell r="E817" t="str">
            <v>m2</v>
          </cell>
          <cell r="F817">
            <v>3.92</v>
          </cell>
        </row>
        <row r="818">
          <cell r="A818" t="str">
            <v>2 S 05 102 00</v>
          </cell>
          <cell r="B818" t="str">
            <v>Hidrossemeadura</v>
          </cell>
          <cell r="E818" t="str">
            <v>m2</v>
          </cell>
          <cell r="F818">
            <v>0.86</v>
          </cell>
        </row>
        <row r="819">
          <cell r="A819" t="str">
            <v>2 S 05 300 01</v>
          </cell>
          <cell r="B819" t="str">
            <v>Alvenaria de pedra arrumada</v>
          </cell>
          <cell r="E819" t="str">
            <v>m3</v>
          </cell>
          <cell r="F819">
            <v>56.22</v>
          </cell>
        </row>
        <row r="820">
          <cell r="A820" t="str">
            <v>2 S 05 300 02</v>
          </cell>
          <cell r="B820" t="str">
            <v>Enrocamento de pedra jogada</v>
          </cell>
          <cell r="E820" t="str">
            <v>m3</v>
          </cell>
          <cell r="F820">
            <v>32.03</v>
          </cell>
        </row>
        <row r="821">
          <cell r="A821" t="str">
            <v>2 S 05 301 00</v>
          </cell>
          <cell r="B821" t="str">
            <v>Alvenaria de pedra argamassada</v>
          </cell>
          <cell r="E821" t="str">
            <v>m3</v>
          </cell>
          <cell r="F821">
            <v>139.43</v>
          </cell>
        </row>
        <row r="822">
          <cell r="A822" t="str">
            <v>2 S 05 301 01</v>
          </cell>
          <cell r="B822" t="str">
            <v>Alvenaria tijolos de 20 cm de espessura</v>
          </cell>
          <cell r="E822" t="str">
            <v>m2</v>
          </cell>
          <cell r="F822">
            <v>33.17</v>
          </cell>
        </row>
        <row r="823">
          <cell r="A823" t="str">
            <v>2 S 05 302 01</v>
          </cell>
          <cell r="B823" t="str">
            <v>Muro gabião tipo caixa</v>
          </cell>
          <cell r="E823" t="str">
            <v>m3</v>
          </cell>
          <cell r="F823">
            <v>138.34</v>
          </cell>
        </row>
        <row r="824">
          <cell r="A824" t="str">
            <v>2 S 05 303 01</v>
          </cell>
          <cell r="B824" t="str">
            <v>Terra armada - ECE - greide 0,0&lt;h&lt;6,00m</v>
          </cell>
          <cell r="E824" t="str">
            <v>m2</v>
          </cell>
          <cell r="F824">
            <v>196.56</v>
          </cell>
        </row>
        <row r="825">
          <cell r="A825" t="str">
            <v>2 S 05 303 02</v>
          </cell>
          <cell r="B825" t="str">
            <v>Terra armada - ECE - greide 6,0&lt;h&lt;9,00m</v>
          </cell>
          <cell r="E825" t="str">
            <v>m2</v>
          </cell>
          <cell r="F825">
            <v>220.52</v>
          </cell>
        </row>
        <row r="826">
          <cell r="A826" t="str">
            <v>2 S 05 303 03</v>
          </cell>
          <cell r="B826" t="str">
            <v>Terra armada - ECE - greide 9,0&lt;h&lt;12,00m</v>
          </cell>
          <cell r="E826" t="str">
            <v>m2</v>
          </cell>
          <cell r="F826">
            <v>244.38</v>
          </cell>
        </row>
        <row r="827">
          <cell r="A827" t="str">
            <v>2 S 05 303 04</v>
          </cell>
          <cell r="B827" t="str">
            <v>Terra armada - ECE - pé de talude 0,0&lt;h&lt;6,00m</v>
          </cell>
          <cell r="E827" t="str">
            <v>m2</v>
          </cell>
          <cell r="F827">
            <v>231.72</v>
          </cell>
        </row>
        <row r="828">
          <cell r="A828" t="str">
            <v>2 S 05 303 05</v>
          </cell>
          <cell r="B828" t="str">
            <v>Terra armada - ECE - pé de talude 6,0&lt;h&lt;9,00m</v>
          </cell>
          <cell r="E828" t="str">
            <v>m2</v>
          </cell>
          <cell r="F828">
            <v>260.49</v>
          </cell>
        </row>
        <row r="829">
          <cell r="A829" t="str">
            <v>2 S 05 303 06</v>
          </cell>
          <cell r="B829" t="str">
            <v>Terra armada - ECE - pé de talude 9,0&lt;h&lt;12,00m</v>
          </cell>
          <cell r="E829" t="str">
            <v>m2</v>
          </cell>
          <cell r="F829">
            <v>287.66000000000003</v>
          </cell>
        </row>
        <row r="830">
          <cell r="A830" t="str">
            <v>2 S 05 303 07</v>
          </cell>
          <cell r="B830" t="str">
            <v>Terra armada - ECE - encontro portante 0,0&lt;h&lt;6,00m</v>
          </cell>
          <cell r="E830" t="str">
            <v>m2</v>
          </cell>
          <cell r="F830">
            <v>421.92</v>
          </cell>
        </row>
        <row r="831">
          <cell r="A831" t="str">
            <v>2 S 05 303 08</v>
          </cell>
          <cell r="B831" t="str">
            <v>Terra armada - ECE - encontro portante 6,0&lt;h&lt;9,00m</v>
          </cell>
          <cell r="E831" t="str">
            <v>m2</v>
          </cell>
          <cell r="F831">
            <v>562.24</v>
          </cell>
        </row>
        <row r="832">
          <cell r="A832" t="str">
            <v>2 S 05 303 09</v>
          </cell>
          <cell r="B832" t="str">
            <v>Escamas de concreto armado para terra armada</v>
          </cell>
          <cell r="E832" t="str">
            <v>m3</v>
          </cell>
          <cell r="F832">
            <v>535.33000000000004</v>
          </cell>
        </row>
        <row r="833">
          <cell r="A833" t="str">
            <v>2 S 05 303 10</v>
          </cell>
          <cell r="B833" t="str">
            <v>Concr. soleira e arremates de maciço terra armada</v>
          </cell>
          <cell r="E833" t="str">
            <v>m3</v>
          </cell>
          <cell r="F833">
            <v>254.14</v>
          </cell>
        </row>
        <row r="834">
          <cell r="A834" t="str">
            <v>2 S 05 303 11</v>
          </cell>
          <cell r="B834" t="str">
            <v>Montagem de maciço terra armada</v>
          </cell>
          <cell r="E834" t="str">
            <v>m2</v>
          </cell>
          <cell r="F834">
            <v>63.72</v>
          </cell>
        </row>
        <row r="835">
          <cell r="A835" t="str">
            <v>2 S 05 340 01</v>
          </cell>
          <cell r="B835" t="str">
            <v>Execução cortina atirantada conc.armado fck=15 MPa</v>
          </cell>
          <cell r="E835" t="str">
            <v>m2</v>
          </cell>
          <cell r="F835">
            <v>882.36</v>
          </cell>
        </row>
        <row r="836">
          <cell r="A836" t="str">
            <v>2 S 05 900 01</v>
          </cell>
          <cell r="B836" t="str">
            <v>Tirante protendido p/ cort. aço st 85/105 D= 32mm</v>
          </cell>
          <cell r="E836" t="str">
            <v>m</v>
          </cell>
          <cell r="F836">
            <v>86.05</v>
          </cell>
        </row>
        <row r="837">
          <cell r="A837" t="str">
            <v>2 S 06 210 01</v>
          </cell>
          <cell r="B837" t="str">
            <v>Pórtico metálico</v>
          </cell>
          <cell r="E837" t="str">
            <v>und</v>
          </cell>
          <cell r="F837">
            <v>40044.01</v>
          </cell>
        </row>
        <row r="838">
          <cell r="A838" t="str">
            <v>2 S 06 400 01</v>
          </cell>
          <cell r="B838" t="str">
            <v>Cerca arame farp. c/ mourão concr. seção quadrada</v>
          </cell>
          <cell r="E838" t="str">
            <v>m</v>
          </cell>
          <cell r="F838">
            <v>15.13</v>
          </cell>
        </row>
        <row r="839">
          <cell r="A839" t="str">
            <v>2 S 06 400 02</v>
          </cell>
          <cell r="B839" t="str">
            <v>Cerca arame farp. c/ mourão concr. seção triang.</v>
          </cell>
          <cell r="E839" t="str">
            <v>m</v>
          </cell>
          <cell r="F839">
            <v>11.7</v>
          </cell>
        </row>
        <row r="840">
          <cell r="A840" t="str">
            <v>2 S 06 410 00</v>
          </cell>
          <cell r="B840" t="str">
            <v>Cercas de arame farpado com suportes de madeira</v>
          </cell>
          <cell r="E840" t="str">
            <v>m</v>
          </cell>
          <cell r="F840">
            <v>7.83</v>
          </cell>
        </row>
        <row r="841">
          <cell r="A841" t="str">
            <v>2 S 09 001 05</v>
          </cell>
          <cell r="B841" t="str">
            <v>Transporte local em rodov. não pav. (const.)</v>
          </cell>
          <cell r="E841" t="str">
            <v>tkm</v>
          </cell>
          <cell r="F841">
            <v>0.47</v>
          </cell>
        </row>
        <row r="842">
          <cell r="A842" t="str">
            <v>2 S 09 001 40</v>
          </cell>
          <cell r="B842" t="str">
            <v>Transporte local c/ carroceria em rodovia não pav.</v>
          </cell>
          <cell r="E842" t="str">
            <v>tkm</v>
          </cell>
          <cell r="F842">
            <v>0.53</v>
          </cell>
        </row>
        <row r="843">
          <cell r="A843" t="str">
            <v>2 S 09 001 90</v>
          </cell>
          <cell r="B843" t="str">
            <v>Transporte comercial c/ carr. rodov. não pav.</v>
          </cell>
          <cell r="E843" t="str">
            <v>tkm</v>
          </cell>
          <cell r="F843">
            <v>0.36</v>
          </cell>
        </row>
        <row r="844">
          <cell r="A844" t="str">
            <v>2 S 09 002 05</v>
          </cell>
          <cell r="B844" t="str">
            <v>Transporte local em rodov. pavim. (const.)</v>
          </cell>
          <cell r="E844" t="str">
            <v>tkm</v>
          </cell>
          <cell r="F844">
            <v>0.36</v>
          </cell>
        </row>
        <row r="845">
          <cell r="A845" t="str">
            <v>2 S 09 002 40</v>
          </cell>
          <cell r="B845" t="str">
            <v>Transporte local c/ carroceria em rodov. pavim.</v>
          </cell>
          <cell r="E845" t="str">
            <v>tkm</v>
          </cell>
          <cell r="F845">
            <v>0.4</v>
          </cell>
        </row>
        <row r="846">
          <cell r="A846" t="str">
            <v>2 S 09 002 90</v>
          </cell>
          <cell r="B846" t="str">
            <v>Transporte comerc. c/ carr. rodov. pavim.</v>
          </cell>
          <cell r="E846" t="str">
            <v>tkm</v>
          </cell>
          <cell r="F846">
            <v>0.24</v>
          </cell>
        </row>
        <row r="847">
          <cell r="B847" t="str">
            <v>Conservação</v>
          </cell>
        </row>
        <row r="848">
          <cell r="A848" t="str">
            <v>3 S 01 200 00</v>
          </cell>
          <cell r="B848" t="str">
            <v>Escavação e carga mat. jazida (consv)</v>
          </cell>
          <cell r="E848" t="str">
            <v>m3</v>
          </cell>
          <cell r="F848">
            <v>6.81</v>
          </cell>
        </row>
        <row r="849">
          <cell r="A849" t="str">
            <v>3 S 01 401 00</v>
          </cell>
          <cell r="B849" t="str">
            <v>Recomposição de revestimento primário</v>
          </cell>
          <cell r="E849" t="str">
            <v>m3</v>
          </cell>
          <cell r="F849">
            <v>10.57</v>
          </cell>
        </row>
        <row r="850">
          <cell r="A850" t="str">
            <v>3 S 01 930 00</v>
          </cell>
          <cell r="B850" t="str">
            <v>Regularização mecânica da faixa de domínio</v>
          </cell>
          <cell r="E850" t="str">
            <v>m2</v>
          </cell>
          <cell r="F850">
            <v>0.15</v>
          </cell>
        </row>
        <row r="851">
          <cell r="A851" t="str">
            <v>3 S 02 200 00</v>
          </cell>
          <cell r="B851" t="str">
            <v>Solo p/ base de remendo profundo</v>
          </cell>
          <cell r="E851" t="str">
            <v>m3</v>
          </cell>
          <cell r="F851">
            <v>7.84</v>
          </cell>
        </row>
        <row r="852">
          <cell r="A852" t="str">
            <v>3 S 02 200 01</v>
          </cell>
          <cell r="B852" t="str">
            <v>Recomposição de camada granular do pavimento</v>
          </cell>
          <cell r="E852" t="str">
            <v>m3</v>
          </cell>
          <cell r="F852">
            <v>12.57</v>
          </cell>
        </row>
        <row r="853">
          <cell r="A853" t="str">
            <v>3 S 02 220 00</v>
          </cell>
          <cell r="B853" t="str">
            <v>Solo brita p/ base de rem. profundo</v>
          </cell>
          <cell r="E853" t="str">
            <v>m3</v>
          </cell>
          <cell r="F853">
            <v>19.899999999999999</v>
          </cell>
        </row>
        <row r="854">
          <cell r="A854" t="str">
            <v>3 S 02 230 00</v>
          </cell>
          <cell r="B854" t="str">
            <v>Brita para base de remendo profundo</v>
          </cell>
          <cell r="E854" t="str">
            <v>m3</v>
          </cell>
          <cell r="F854">
            <v>45.27</v>
          </cell>
        </row>
        <row r="855">
          <cell r="A855" t="str">
            <v>3 S 02 241 00</v>
          </cell>
          <cell r="B855" t="str">
            <v>Solo melhorado c/ cimento p/ base rem. profundo</v>
          </cell>
          <cell r="E855" t="str">
            <v>m3</v>
          </cell>
          <cell r="F855">
            <v>39.04</v>
          </cell>
        </row>
        <row r="856">
          <cell r="A856" t="str">
            <v>3 S 02 300 00</v>
          </cell>
          <cell r="B856" t="str">
            <v>Imprimação</v>
          </cell>
          <cell r="E856" t="str">
            <v>m2</v>
          </cell>
          <cell r="F856">
            <v>0.14000000000000001</v>
          </cell>
        </row>
        <row r="857">
          <cell r="A857" t="str">
            <v>3 S 02 400 00</v>
          </cell>
          <cell r="B857" t="str">
            <v>Pintura de ligação</v>
          </cell>
          <cell r="E857" t="str">
            <v>m2</v>
          </cell>
          <cell r="F857">
            <v>0.1</v>
          </cell>
        </row>
        <row r="858">
          <cell r="A858" t="str">
            <v>3 S 02 500 00</v>
          </cell>
          <cell r="B858" t="str">
            <v>Capa selante com pedrisco</v>
          </cell>
          <cell r="E858" t="str">
            <v>m2</v>
          </cell>
          <cell r="F858">
            <v>0.41</v>
          </cell>
        </row>
        <row r="859">
          <cell r="A859" t="str">
            <v>3 S 02 500 01</v>
          </cell>
          <cell r="B859" t="str">
            <v>Capa selante com areia</v>
          </cell>
          <cell r="E859" t="str">
            <v>m2</v>
          </cell>
          <cell r="F859">
            <v>0.21</v>
          </cell>
        </row>
        <row r="860">
          <cell r="A860" t="str">
            <v>3 S 02 500 02</v>
          </cell>
          <cell r="B860" t="str">
            <v>Tratamento superficial simples com CAP</v>
          </cell>
          <cell r="E860" t="str">
            <v>m2</v>
          </cell>
          <cell r="F860">
            <v>0.56999999999999995</v>
          </cell>
        </row>
        <row r="861">
          <cell r="A861" t="str">
            <v>3 S 02 500 03</v>
          </cell>
          <cell r="B861" t="str">
            <v>Tratamento superficial simples com emulsão</v>
          </cell>
          <cell r="E861" t="str">
            <v>m2</v>
          </cell>
          <cell r="F861">
            <v>0.54</v>
          </cell>
        </row>
        <row r="862">
          <cell r="A862" t="str">
            <v>3 S 02 500 04</v>
          </cell>
          <cell r="B862" t="str">
            <v>Tratamento superficial simples c/ banho diluído</v>
          </cell>
          <cell r="E862" t="str">
            <v>m2</v>
          </cell>
          <cell r="F862">
            <v>0.61</v>
          </cell>
        </row>
        <row r="863">
          <cell r="A863" t="str">
            <v>3 S 02 501 00</v>
          </cell>
          <cell r="B863" t="str">
            <v>Tratamento superficial duplo c/ CAP</v>
          </cell>
          <cell r="E863" t="str">
            <v>m2</v>
          </cell>
          <cell r="F863">
            <v>1.72</v>
          </cell>
        </row>
        <row r="864">
          <cell r="A864" t="str">
            <v>3 S 02 501 01</v>
          </cell>
          <cell r="B864" t="str">
            <v>Tratamento superficial duplo com emulsão</v>
          </cell>
          <cell r="E864" t="str">
            <v>m2</v>
          </cell>
          <cell r="F864">
            <v>1.7</v>
          </cell>
        </row>
        <row r="865">
          <cell r="A865" t="str">
            <v>3 S 02 501 02</v>
          </cell>
          <cell r="B865" t="str">
            <v>Tratamento superficial duplo com banho diluído</v>
          </cell>
          <cell r="E865" t="str">
            <v>m2</v>
          </cell>
          <cell r="F865">
            <v>1.86</v>
          </cell>
        </row>
        <row r="866">
          <cell r="A866" t="str">
            <v>3 S 02 502 00</v>
          </cell>
          <cell r="B866" t="str">
            <v>Tratamento superficial triplo com c.a.p.</v>
          </cell>
          <cell r="E866" t="str">
            <v>m2</v>
          </cell>
          <cell r="F866">
            <v>2.44</v>
          </cell>
        </row>
        <row r="867">
          <cell r="A867" t="str">
            <v>3 S 02 502 01</v>
          </cell>
          <cell r="B867" t="str">
            <v>Tratamento superficial triplo com emulsão</v>
          </cell>
          <cell r="E867" t="str">
            <v>m2</v>
          </cell>
          <cell r="F867">
            <v>2.4700000000000002</v>
          </cell>
        </row>
        <row r="868">
          <cell r="A868" t="str">
            <v>3 S 02 502 02</v>
          </cell>
          <cell r="B868" t="str">
            <v>Tratamento superficial triplo com banho diluído</v>
          </cell>
          <cell r="E868" t="str">
            <v>m2</v>
          </cell>
          <cell r="F868">
            <v>2.64</v>
          </cell>
        </row>
        <row r="869">
          <cell r="A869" t="str">
            <v>3 S 02 510 00</v>
          </cell>
          <cell r="B869" t="str">
            <v>Lama asfáltica fina (granulometrias I e II )</v>
          </cell>
          <cell r="E869" t="str">
            <v>m2</v>
          </cell>
          <cell r="F869">
            <v>0.59</v>
          </cell>
        </row>
        <row r="870">
          <cell r="A870" t="str">
            <v>3 S 02 510 01</v>
          </cell>
          <cell r="B870" t="str">
            <v>Lama asfáltica grossa (granulometrias III e IV)</v>
          </cell>
          <cell r="E870" t="str">
            <v>m2</v>
          </cell>
          <cell r="F870">
            <v>1.07</v>
          </cell>
        </row>
        <row r="871">
          <cell r="A871" t="str">
            <v>3 S 02 520 00</v>
          </cell>
          <cell r="B871" t="str">
            <v>Mistura areia-asfalto em betoneira</v>
          </cell>
          <cell r="E871" t="str">
            <v>m3</v>
          </cell>
          <cell r="F871">
            <v>29.78</v>
          </cell>
        </row>
        <row r="872">
          <cell r="A872" t="str">
            <v>3 S 02 520 01</v>
          </cell>
          <cell r="B872" t="str">
            <v>Mistura areia-asfalto usinada a frio</v>
          </cell>
          <cell r="E872" t="str">
            <v>m3</v>
          </cell>
          <cell r="F872">
            <v>19.96</v>
          </cell>
        </row>
        <row r="873">
          <cell r="A873" t="str">
            <v>3 S 02 520 02</v>
          </cell>
          <cell r="B873" t="str">
            <v>Rec.do rev. com areia asfalto a frio</v>
          </cell>
          <cell r="E873" t="str">
            <v>m3</v>
          </cell>
          <cell r="F873">
            <v>23.8</v>
          </cell>
        </row>
        <row r="874">
          <cell r="A874" t="str">
            <v>3 S 02 521 00</v>
          </cell>
          <cell r="B874" t="str">
            <v>Mistura areia-asfalto usinada a quente</v>
          </cell>
          <cell r="E874" t="str">
            <v>m3</v>
          </cell>
          <cell r="F874">
            <v>65.11</v>
          </cell>
        </row>
        <row r="875">
          <cell r="A875" t="str">
            <v>3 S 02 521 01</v>
          </cell>
          <cell r="B875" t="str">
            <v>Rec. do rev. com areia asfalto a quente</v>
          </cell>
          <cell r="E875" t="str">
            <v>m3</v>
          </cell>
          <cell r="F875">
            <v>16.22</v>
          </cell>
        </row>
        <row r="876">
          <cell r="A876" t="str">
            <v>3 S 02 530 00</v>
          </cell>
          <cell r="B876" t="str">
            <v>Mistura betuminosa em betoneira</v>
          </cell>
          <cell r="E876" t="str">
            <v>m3</v>
          </cell>
          <cell r="F876">
            <v>43.5</v>
          </cell>
        </row>
        <row r="877">
          <cell r="A877" t="str">
            <v>3 S 02 530 01</v>
          </cell>
          <cell r="B877" t="str">
            <v>Mistura betuminosa usinada a frio</v>
          </cell>
          <cell r="E877" t="str">
            <v>m3</v>
          </cell>
          <cell r="F877">
            <v>42.13</v>
          </cell>
        </row>
        <row r="878">
          <cell r="A878" t="str">
            <v>3 S 02 530 02</v>
          </cell>
          <cell r="B878" t="str">
            <v>Rec.do rev. com mistura betuminosa a frio</v>
          </cell>
          <cell r="E878" t="str">
            <v>m3</v>
          </cell>
          <cell r="F878">
            <v>26.99</v>
          </cell>
        </row>
        <row r="879">
          <cell r="A879" t="str">
            <v>3 S 02 540 00</v>
          </cell>
          <cell r="B879" t="str">
            <v>Mistura betuminosa usinada a quente</v>
          </cell>
          <cell r="E879" t="str">
            <v>m3</v>
          </cell>
          <cell r="F879">
            <v>84.21</v>
          </cell>
        </row>
        <row r="880">
          <cell r="A880" t="str">
            <v>3 S 02 540 01</v>
          </cell>
          <cell r="B880" t="str">
            <v>Rec.do rev.com mistura betuminosa a quente</v>
          </cell>
          <cell r="E880" t="str">
            <v>m3</v>
          </cell>
          <cell r="F880">
            <v>18.84</v>
          </cell>
        </row>
        <row r="881">
          <cell r="A881" t="str">
            <v>3 S 02 601 00</v>
          </cell>
          <cell r="B881" t="str">
            <v>Recomposição de placa de concreto</v>
          </cell>
          <cell r="E881" t="str">
            <v>m3</v>
          </cell>
          <cell r="F881">
            <v>243.59</v>
          </cell>
        </row>
        <row r="882">
          <cell r="A882" t="str">
            <v>3 S 02 900 00</v>
          </cell>
          <cell r="B882" t="str">
            <v>Remoção mecanizada de revestimento betuminoso</v>
          </cell>
          <cell r="E882" t="str">
            <v>m3</v>
          </cell>
          <cell r="F882">
            <v>6.65</v>
          </cell>
        </row>
        <row r="883">
          <cell r="A883" t="str">
            <v>3 S 02 901 00</v>
          </cell>
          <cell r="B883" t="str">
            <v>Remoção manual de revestimento betuminoso</v>
          </cell>
          <cell r="E883" t="str">
            <v>m3</v>
          </cell>
          <cell r="F883">
            <v>110.91</v>
          </cell>
        </row>
        <row r="884">
          <cell r="A884" t="str">
            <v>3 S 02 902 00</v>
          </cell>
          <cell r="B884" t="str">
            <v>Remoção mecanizada da camada granular do pavimento</v>
          </cell>
          <cell r="E884" t="str">
            <v>m3</v>
          </cell>
          <cell r="F884">
            <v>4.24</v>
          </cell>
        </row>
        <row r="885">
          <cell r="A885" t="str">
            <v>3 S 02 903 00</v>
          </cell>
          <cell r="B885" t="str">
            <v>Remoção manual da camada granular do pavimento</v>
          </cell>
          <cell r="E885" t="str">
            <v>m3</v>
          </cell>
          <cell r="F885">
            <v>58.52</v>
          </cell>
        </row>
        <row r="886">
          <cell r="A886" t="str">
            <v>3 S 02 999 00</v>
          </cell>
          <cell r="B886" t="str">
            <v>Peneiramento</v>
          </cell>
          <cell r="E886" t="str">
            <v>m3</v>
          </cell>
          <cell r="F886">
            <v>6.98</v>
          </cell>
        </row>
        <row r="887">
          <cell r="A887" t="str">
            <v>3 S 03 310 00</v>
          </cell>
          <cell r="B887" t="str">
            <v>Concreto ciclópico</v>
          </cell>
          <cell r="E887" t="str">
            <v>m3</v>
          </cell>
          <cell r="F887">
            <v>187.34</v>
          </cell>
        </row>
        <row r="888">
          <cell r="A888" t="str">
            <v>3 S 03 329 00</v>
          </cell>
          <cell r="B888" t="str">
            <v>Concreto de cimento (confecção e lançamento)</v>
          </cell>
          <cell r="E888" t="str">
            <v>m3</v>
          </cell>
          <cell r="F888">
            <v>234.67</v>
          </cell>
        </row>
        <row r="889">
          <cell r="A889" t="str">
            <v>3 S 03 329 01</v>
          </cell>
          <cell r="B889" t="str">
            <v>Concreto de cimento(confecção manual e lançamento)</v>
          </cell>
          <cell r="E889" t="str">
            <v>m3</v>
          </cell>
          <cell r="F889">
            <v>274.27</v>
          </cell>
        </row>
        <row r="890">
          <cell r="A890" t="str">
            <v>3 S 03 340 02</v>
          </cell>
          <cell r="B890" t="str">
            <v>Argamassa cimento areia 1-6</v>
          </cell>
          <cell r="E890" t="str">
            <v>m3</v>
          </cell>
          <cell r="F890">
            <v>200.78</v>
          </cell>
        </row>
        <row r="891">
          <cell r="A891" t="str">
            <v>3 S 03 340 03</v>
          </cell>
          <cell r="B891" t="str">
            <v>Argamassa cimento solo 1:10</v>
          </cell>
          <cell r="E891" t="str">
            <v>m3</v>
          </cell>
          <cell r="F891">
            <v>127.58</v>
          </cell>
        </row>
        <row r="892">
          <cell r="A892" t="str">
            <v>3 S 03 353 00</v>
          </cell>
          <cell r="B892" t="str">
            <v>Dobragem e colocação de armadura</v>
          </cell>
          <cell r="E892" t="str">
            <v>kg</v>
          </cell>
          <cell r="F892">
            <v>4.55</v>
          </cell>
        </row>
        <row r="893">
          <cell r="A893" t="str">
            <v>3 S 03 370 00</v>
          </cell>
          <cell r="B893" t="str">
            <v>Forma comum de madeira</v>
          </cell>
          <cell r="E893" t="str">
            <v>m2</v>
          </cell>
          <cell r="F893">
            <v>30.84</v>
          </cell>
        </row>
        <row r="894">
          <cell r="A894" t="str">
            <v>3 S 03 940 01</v>
          </cell>
          <cell r="B894" t="str">
            <v>Reaterro e compactação p/ bueiro</v>
          </cell>
          <cell r="E894" t="str">
            <v>m3</v>
          </cell>
          <cell r="F894">
            <v>16.04</v>
          </cell>
        </row>
        <row r="895">
          <cell r="A895" t="str">
            <v>3 S 03 940 02</v>
          </cell>
          <cell r="B895" t="str">
            <v>Reaterro apiloado</v>
          </cell>
          <cell r="E895" t="str">
            <v>m3</v>
          </cell>
          <cell r="F895">
            <v>10.5</v>
          </cell>
        </row>
        <row r="896">
          <cell r="A896" t="str">
            <v>3 S 03 950 00</v>
          </cell>
          <cell r="B896" t="str">
            <v>Limpeza de ponte</v>
          </cell>
          <cell r="E896" t="str">
            <v>m</v>
          </cell>
          <cell r="F896">
            <v>2.5299999999999998</v>
          </cell>
        </row>
        <row r="897">
          <cell r="A897" t="str">
            <v>3 S 04 000 00</v>
          </cell>
          <cell r="B897" t="str">
            <v>Escavação manual em material de 1a categoria</v>
          </cell>
          <cell r="E897" t="str">
            <v>m3</v>
          </cell>
          <cell r="F897">
            <v>18.95</v>
          </cell>
        </row>
        <row r="898">
          <cell r="A898" t="str">
            <v>3 S 04 000 01</v>
          </cell>
          <cell r="B898" t="str">
            <v>Escavação manual em material de 2a categoria</v>
          </cell>
          <cell r="E898" t="str">
            <v>m3</v>
          </cell>
          <cell r="F898">
            <v>25.27</v>
          </cell>
        </row>
        <row r="899">
          <cell r="A899" t="str">
            <v>3 S 04 001 00</v>
          </cell>
          <cell r="B899" t="str">
            <v>Escavação mecaniz. de vala em mater. de 1a cat.</v>
          </cell>
          <cell r="E899" t="str">
            <v>m3</v>
          </cell>
          <cell r="F899">
            <v>4.37</v>
          </cell>
        </row>
        <row r="900">
          <cell r="A900" t="str">
            <v>3 S 04 010 00</v>
          </cell>
          <cell r="B900" t="str">
            <v>Escavação mecaniz.de vala em material de 2a cat.</v>
          </cell>
          <cell r="E900" t="str">
            <v>m3</v>
          </cell>
          <cell r="F900">
            <v>5.46</v>
          </cell>
        </row>
        <row r="901">
          <cell r="A901" t="str">
            <v>3 S 04 020 00</v>
          </cell>
          <cell r="B901" t="str">
            <v>Escavação e carga de material de 3a cat. em valas</v>
          </cell>
          <cell r="E901" t="str">
            <v>m3</v>
          </cell>
          <cell r="F901">
            <v>52.49</v>
          </cell>
        </row>
        <row r="902">
          <cell r="A902" t="str">
            <v>3 S 04 300 16</v>
          </cell>
          <cell r="B902" t="str">
            <v>Bueiro met. chapa múltipla D=1,60m galv.</v>
          </cell>
          <cell r="E902" t="str">
            <v>m</v>
          </cell>
          <cell r="F902">
            <v>1036.74</v>
          </cell>
        </row>
        <row r="903">
          <cell r="A903" t="str">
            <v>3 S 04 300 20</v>
          </cell>
          <cell r="B903" t="str">
            <v>Bueiro met. chapa múltipla D=2,00m galv.</v>
          </cell>
          <cell r="E903" t="str">
            <v>m</v>
          </cell>
          <cell r="F903">
            <v>1285.8</v>
          </cell>
        </row>
        <row r="904">
          <cell r="A904" t="str">
            <v>3 S 04 301 16</v>
          </cell>
          <cell r="B904" t="str">
            <v>Bueiro met.chapas múlt. D=1,60 m rev. epoxy</v>
          </cell>
          <cell r="E904" t="str">
            <v>m</v>
          </cell>
          <cell r="F904">
            <v>1085.56</v>
          </cell>
        </row>
        <row r="905">
          <cell r="A905" t="str">
            <v>3 S 04 301 20</v>
          </cell>
          <cell r="B905" t="str">
            <v>Bueiro met. chapas múlt. D=2,00 m rev. epoxy</v>
          </cell>
          <cell r="E905" t="str">
            <v>m</v>
          </cell>
          <cell r="F905">
            <v>1346.44</v>
          </cell>
        </row>
        <row r="906">
          <cell r="A906" t="str">
            <v>3 S 04 310 16</v>
          </cell>
          <cell r="B906" t="str">
            <v>Bueiro met. s/interrupção tráf. D=1,60 m galv.</v>
          </cell>
          <cell r="E906" t="str">
            <v>m</v>
          </cell>
          <cell r="F906">
            <v>1958.05</v>
          </cell>
        </row>
        <row r="907">
          <cell r="A907" t="str">
            <v>3 S 04 310 20</v>
          </cell>
          <cell r="B907" t="str">
            <v>Bueiro met. s/interrupção tráf. D=2,00 m galv.</v>
          </cell>
          <cell r="E907" t="str">
            <v>m</v>
          </cell>
          <cell r="F907">
            <v>2435.4499999999998</v>
          </cell>
        </row>
        <row r="908">
          <cell r="A908" t="str">
            <v>3 S 04 311 16</v>
          </cell>
          <cell r="B908" t="str">
            <v>Bueiro met.s/interrupção tráf. D=1,60 m rev. epoxy</v>
          </cell>
          <cell r="E908" t="str">
            <v>m</v>
          </cell>
          <cell r="F908">
            <v>2031.03</v>
          </cell>
        </row>
        <row r="909">
          <cell r="A909" t="str">
            <v>3 S 04 311 20</v>
          </cell>
          <cell r="B909" t="str">
            <v>Bueiro met.s/interrupção tráf. D=2,00 m rev. epoxy</v>
          </cell>
          <cell r="E909" t="str">
            <v>m</v>
          </cell>
          <cell r="F909">
            <v>2442.35</v>
          </cell>
        </row>
        <row r="910">
          <cell r="A910" t="str">
            <v>3 S 04 590 00</v>
          </cell>
          <cell r="B910" t="str">
            <v>Assentamento de dreno profundo</v>
          </cell>
          <cell r="E910" t="str">
            <v>m</v>
          </cell>
          <cell r="F910">
            <v>40.96</v>
          </cell>
        </row>
        <row r="911">
          <cell r="A911" t="str">
            <v>3 S 04 999 08</v>
          </cell>
          <cell r="B911" t="str">
            <v>Selo de argila apiloado com solo local</v>
          </cell>
          <cell r="E911" t="str">
            <v>m3</v>
          </cell>
          <cell r="F911">
            <v>10.5</v>
          </cell>
        </row>
        <row r="912">
          <cell r="A912" t="str">
            <v>3 S 05 000 00</v>
          </cell>
          <cell r="B912" t="str">
            <v>Enrocamento de pedra arrumada</v>
          </cell>
          <cell r="E912" t="str">
            <v>m3</v>
          </cell>
          <cell r="F912">
            <v>73.02</v>
          </cell>
        </row>
        <row r="913">
          <cell r="A913" t="str">
            <v>3 S 05 001 00</v>
          </cell>
          <cell r="B913" t="str">
            <v>Enrocamento de pedra jogada</v>
          </cell>
          <cell r="E913" t="str">
            <v>m3</v>
          </cell>
          <cell r="F913">
            <v>48.23</v>
          </cell>
        </row>
        <row r="914">
          <cell r="A914" t="str">
            <v>3 S 05 101 01</v>
          </cell>
          <cell r="B914" t="str">
            <v>Revestimento vegetal com mudas</v>
          </cell>
          <cell r="E914" t="str">
            <v>m2</v>
          </cell>
          <cell r="F914">
            <v>3.47</v>
          </cell>
        </row>
        <row r="915">
          <cell r="A915" t="str">
            <v>3 S 05 101 02</v>
          </cell>
          <cell r="B915" t="str">
            <v>Revestimento vegetal com grama em leivas</v>
          </cell>
          <cell r="E915" t="str">
            <v>m2</v>
          </cell>
          <cell r="F915">
            <v>3.7</v>
          </cell>
        </row>
        <row r="916">
          <cell r="A916" t="str">
            <v>3 S 08 001 00</v>
          </cell>
          <cell r="B916" t="str">
            <v>Reconformação da plataforma</v>
          </cell>
          <cell r="E916" t="str">
            <v>ha</v>
          </cell>
          <cell r="F916">
            <v>120.63</v>
          </cell>
        </row>
        <row r="917">
          <cell r="A917" t="str">
            <v>3 S 08 100 00</v>
          </cell>
          <cell r="B917" t="str">
            <v>Tapa buraco</v>
          </cell>
          <cell r="E917" t="str">
            <v>m3</v>
          </cell>
          <cell r="F917">
            <v>110.38</v>
          </cell>
        </row>
        <row r="918">
          <cell r="A918" t="str">
            <v>3 S 08 101 01</v>
          </cell>
          <cell r="B918" t="str">
            <v>Remendo profundo com demolição manual</v>
          </cell>
          <cell r="E918" t="str">
            <v>m3</v>
          </cell>
          <cell r="F918">
            <v>129.85</v>
          </cell>
        </row>
        <row r="919">
          <cell r="A919" t="str">
            <v>3 S 08 101 02</v>
          </cell>
          <cell r="B919" t="str">
            <v>Remendo profundo com demolição mecanizada</v>
          </cell>
          <cell r="E919" t="str">
            <v>m3</v>
          </cell>
          <cell r="F919">
            <v>94.79</v>
          </cell>
        </row>
        <row r="920">
          <cell r="A920" t="str">
            <v>3 S 08 102 00</v>
          </cell>
          <cell r="B920" t="str">
            <v>Limpeza ench. juntas pav. concr. a quente (consv)</v>
          </cell>
          <cell r="E920" t="str">
            <v>m</v>
          </cell>
          <cell r="F920">
            <v>1.54</v>
          </cell>
        </row>
        <row r="921">
          <cell r="A921" t="str">
            <v>3 S 08 102 01</v>
          </cell>
          <cell r="B921" t="str">
            <v>Limpeza ench. juntas pav. concr. a frio (consv)</v>
          </cell>
          <cell r="E921" t="str">
            <v>m</v>
          </cell>
          <cell r="F921">
            <v>1.23</v>
          </cell>
        </row>
        <row r="922">
          <cell r="A922" t="str">
            <v>3 S 08 103 00</v>
          </cell>
          <cell r="B922" t="str">
            <v>Selagem de trinca</v>
          </cell>
          <cell r="E922" t="str">
            <v>l</v>
          </cell>
          <cell r="F922">
            <v>0.96</v>
          </cell>
        </row>
        <row r="923">
          <cell r="A923" t="str">
            <v>3 S 08 104 01</v>
          </cell>
          <cell r="B923" t="str">
            <v>Combate à exsudação com areia</v>
          </cell>
          <cell r="E923" t="str">
            <v>m2</v>
          </cell>
          <cell r="F923">
            <v>0.32</v>
          </cell>
        </row>
        <row r="924">
          <cell r="A924" t="str">
            <v>3 S 08 104 02</v>
          </cell>
          <cell r="B924" t="str">
            <v>Combate à exsudação com pedrisco</v>
          </cell>
          <cell r="E924" t="str">
            <v>m2</v>
          </cell>
          <cell r="F924">
            <v>0.39</v>
          </cell>
        </row>
        <row r="925">
          <cell r="A925" t="str">
            <v>3 S 08 109 00</v>
          </cell>
          <cell r="B925" t="str">
            <v>Correção de defeitos com mistura betuminosa</v>
          </cell>
          <cell r="E925" t="str">
            <v>m3</v>
          </cell>
          <cell r="F925">
            <v>69.45</v>
          </cell>
        </row>
        <row r="926">
          <cell r="A926" t="str">
            <v>3 S 08 109 12</v>
          </cell>
          <cell r="B926" t="str">
            <v>Correção de defeitos por fresagem descontínua</v>
          </cell>
          <cell r="E926" t="str">
            <v>m3</v>
          </cell>
          <cell r="F926">
            <v>152.65</v>
          </cell>
        </row>
        <row r="927">
          <cell r="A927" t="str">
            <v>3 S 08 110 00</v>
          </cell>
          <cell r="B927" t="str">
            <v>Correção de defeitos por penetração</v>
          </cell>
          <cell r="E927" t="str">
            <v>m2</v>
          </cell>
          <cell r="F927">
            <v>7.66</v>
          </cell>
        </row>
        <row r="928">
          <cell r="A928" t="str">
            <v>3 S 08 200 00</v>
          </cell>
          <cell r="B928" t="str">
            <v>Recomp. de guarda corpo</v>
          </cell>
          <cell r="E928" t="str">
            <v>m</v>
          </cell>
          <cell r="F928">
            <v>67</v>
          </cell>
        </row>
        <row r="929">
          <cell r="A929" t="str">
            <v>3 S 08 200 01</v>
          </cell>
          <cell r="B929" t="str">
            <v>Recomposição de sarjeta em alvenaria de tijolo</v>
          </cell>
          <cell r="E929" t="str">
            <v>m2</v>
          </cell>
          <cell r="F929">
            <v>30.01</v>
          </cell>
        </row>
        <row r="930">
          <cell r="A930" t="str">
            <v>3 S 08 300 01</v>
          </cell>
          <cell r="B930" t="str">
            <v>Limpeza de sarjeta e meio fio</v>
          </cell>
          <cell r="E930" t="str">
            <v>m</v>
          </cell>
          <cell r="F930">
            <v>0.21</v>
          </cell>
        </row>
        <row r="931">
          <cell r="A931" t="str">
            <v>3 S 08 301 01</v>
          </cell>
          <cell r="B931" t="str">
            <v>Limpeza de valeta de corte</v>
          </cell>
          <cell r="E931" t="str">
            <v>m</v>
          </cell>
          <cell r="F931">
            <v>0.32</v>
          </cell>
        </row>
        <row r="932">
          <cell r="A932" t="str">
            <v>3 S 08 301 02</v>
          </cell>
          <cell r="B932" t="str">
            <v>Limpeza de vala de drenagem</v>
          </cell>
          <cell r="E932" t="str">
            <v>m</v>
          </cell>
          <cell r="F932">
            <v>1.28</v>
          </cell>
        </row>
        <row r="933">
          <cell r="A933" t="str">
            <v>3 S 08 301 03</v>
          </cell>
          <cell r="B933" t="str">
            <v>Limpeza de descida d'água</v>
          </cell>
          <cell r="E933" t="str">
            <v>m</v>
          </cell>
          <cell r="F933">
            <v>0.42</v>
          </cell>
        </row>
        <row r="934">
          <cell r="A934" t="str">
            <v>3 S 08 302 01</v>
          </cell>
          <cell r="B934" t="str">
            <v>Limpeza de bueiro</v>
          </cell>
          <cell r="E934" t="str">
            <v>m3</v>
          </cell>
          <cell r="F934">
            <v>6.98</v>
          </cell>
        </row>
        <row r="935">
          <cell r="A935" t="str">
            <v>3 S 08 302 02</v>
          </cell>
          <cell r="B935" t="str">
            <v>Desobstrução de bueiro</v>
          </cell>
          <cell r="E935" t="str">
            <v>m3</v>
          </cell>
          <cell r="F935">
            <v>20.37</v>
          </cell>
        </row>
        <row r="936">
          <cell r="A936" t="str">
            <v>3 S 08 302 03</v>
          </cell>
          <cell r="B936" t="str">
            <v>Assentamento de tubo D=0,60 m</v>
          </cell>
          <cell r="E936" t="str">
            <v>m</v>
          </cell>
          <cell r="F936">
            <v>138.94</v>
          </cell>
        </row>
        <row r="937">
          <cell r="A937" t="str">
            <v>3 S 08 302 04</v>
          </cell>
          <cell r="B937" t="str">
            <v>Assentamento de tubo D=0,80 m</v>
          </cell>
          <cell r="E937" t="str">
            <v>m</v>
          </cell>
          <cell r="F937">
            <v>210.07</v>
          </cell>
        </row>
        <row r="938">
          <cell r="A938" t="str">
            <v>3 S 08 302 05</v>
          </cell>
          <cell r="B938" t="str">
            <v>Assentamento de tubo D=1,0 m</v>
          </cell>
          <cell r="E938" t="str">
            <v>m</v>
          </cell>
          <cell r="F938">
            <v>309.63</v>
          </cell>
        </row>
        <row r="939">
          <cell r="A939" t="str">
            <v>3 S 08 302 06</v>
          </cell>
          <cell r="B939" t="str">
            <v>Assentamento de tubo D=1,20 m</v>
          </cell>
          <cell r="E939" t="str">
            <v>m</v>
          </cell>
          <cell r="F939">
            <v>446.58</v>
          </cell>
        </row>
        <row r="940">
          <cell r="A940" t="str">
            <v>3 S 08 400 00</v>
          </cell>
          <cell r="B940" t="str">
            <v>Limpeza de placa de sinalização</v>
          </cell>
          <cell r="E940" t="str">
            <v>m2</v>
          </cell>
          <cell r="F940">
            <v>3.06</v>
          </cell>
        </row>
        <row r="941">
          <cell r="A941" t="str">
            <v>3 S 08 400 01</v>
          </cell>
          <cell r="B941" t="str">
            <v>Recomposição placa de sinalização</v>
          </cell>
          <cell r="E941" t="str">
            <v>m2</v>
          </cell>
          <cell r="F941">
            <v>12.73</v>
          </cell>
        </row>
        <row r="942">
          <cell r="A942" t="str">
            <v>3 S 08 400 02</v>
          </cell>
          <cell r="B942" t="str">
            <v>Substituição de balizador</v>
          </cell>
          <cell r="E942" t="str">
            <v>un</v>
          </cell>
          <cell r="F942">
            <v>15.52</v>
          </cell>
        </row>
        <row r="943">
          <cell r="A943" t="str">
            <v>3 S 08 401 00</v>
          </cell>
          <cell r="B943" t="str">
            <v>Recomposição de defensa metálica</v>
          </cell>
          <cell r="E943" t="str">
            <v>m</v>
          </cell>
          <cell r="F943">
            <v>127.92</v>
          </cell>
        </row>
        <row r="944">
          <cell r="A944" t="str">
            <v>3 S 08 402 00</v>
          </cell>
          <cell r="B944" t="str">
            <v>Caiação</v>
          </cell>
          <cell r="E944" t="str">
            <v>m2</v>
          </cell>
          <cell r="F944">
            <v>0.97</v>
          </cell>
        </row>
        <row r="945">
          <cell r="A945" t="str">
            <v>3 S 08 403 00</v>
          </cell>
          <cell r="B945" t="str">
            <v>Renovação de sinalização horizontal</v>
          </cell>
          <cell r="E945" t="str">
            <v>m2</v>
          </cell>
          <cell r="F945">
            <v>19.87</v>
          </cell>
        </row>
        <row r="946">
          <cell r="A946" t="str">
            <v>3 S 08 404 00</v>
          </cell>
          <cell r="B946" t="str">
            <v>Recomp. tot. cerca c/ mourão de conc. secção quad.</v>
          </cell>
          <cell r="E946" t="str">
            <v>m</v>
          </cell>
          <cell r="F946">
            <v>14.72</v>
          </cell>
        </row>
        <row r="947">
          <cell r="A947" t="str">
            <v>3 S 08 404 01</v>
          </cell>
          <cell r="B947" t="str">
            <v>Recomp. parc. cerca de conc. seção quad. - mourão</v>
          </cell>
          <cell r="E947" t="str">
            <v>m</v>
          </cell>
          <cell r="F947">
            <v>12.62</v>
          </cell>
        </row>
        <row r="948">
          <cell r="A948" t="str">
            <v>3 S 08 404 02</v>
          </cell>
          <cell r="B948" t="str">
            <v>Recomp. parc. cerca c/ mourão de concr.-arame</v>
          </cell>
          <cell r="E948" t="str">
            <v>m</v>
          </cell>
          <cell r="F948">
            <v>2.71</v>
          </cell>
        </row>
        <row r="949">
          <cell r="A949" t="str">
            <v>3 S 08 404 03</v>
          </cell>
          <cell r="B949" t="str">
            <v>Recomp. tot. cerca c/ mourão concr. seção triang.</v>
          </cell>
          <cell r="E949" t="str">
            <v>m</v>
          </cell>
          <cell r="F949">
            <v>12.13</v>
          </cell>
        </row>
        <row r="950">
          <cell r="A950" t="str">
            <v>3 S 08 404 04</v>
          </cell>
          <cell r="B950" t="str">
            <v>Recomp. parc. cerca c/ mourão concr. seção triang.</v>
          </cell>
          <cell r="E950" t="str">
            <v>m</v>
          </cell>
          <cell r="F950">
            <v>10.34</v>
          </cell>
        </row>
        <row r="951">
          <cell r="A951" t="str">
            <v>3 S 08 414 00</v>
          </cell>
          <cell r="B951" t="str">
            <v>Recomposição total de cerca com mourão de madeira</v>
          </cell>
          <cell r="E951" t="str">
            <v>m</v>
          </cell>
          <cell r="F951">
            <v>6.84</v>
          </cell>
        </row>
        <row r="952">
          <cell r="A952" t="str">
            <v>3 S 08 414 01</v>
          </cell>
          <cell r="B952" t="str">
            <v>Recomposição parcial cerca de madeira - mourão</v>
          </cell>
          <cell r="E952" t="str">
            <v>m</v>
          </cell>
          <cell r="F952">
            <v>5.64</v>
          </cell>
        </row>
        <row r="953">
          <cell r="A953" t="str">
            <v>3 S 08 414 02</v>
          </cell>
          <cell r="B953" t="str">
            <v>Recomp. parcial cerca c/ mourão de madeira - arame</v>
          </cell>
          <cell r="E953" t="str">
            <v>m</v>
          </cell>
          <cell r="F953">
            <v>2.0699999999999998</v>
          </cell>
        </row>
        <row r="954">
          <cell r="A954" t="str">
            <v>3 S 08 500 00</v>
          </cell>
          <cell r="B954" t="str">
            <v>Recomposição manual de aterro</v>
          </cell>
          <cell r="E954" t="str">
            <v>m3</v>
          </cell>
          <cell r="F954">
            <v>52</v>
          </cell>
        </row>
        <row r="955">
          <cell r="A955" t="str">
            <v>3 S 08 501 00</v>
          </cell>
          <cell r="B955" t="str">
            <v>Recomposição mecanizada de aterro</v>
          </cell>
          <cell r="E955" t="str">
            <v>m3</v>
          </cell>
          <cell r="F955">
            <v>15.04</v>
          </cell>
        </row>
        <row r="956">
          <cell r="A956" t="str">
            <v>3 S 08 510 00</v>
          </cell>
          <cell r="B956" t="str">
            <v>Remoção manual de barreira em solo</v>
          </cell>
          <cell r="E956" t="str">
            <v>m3</v>
          </cell>
          <cell r="F956">
            <v>13</v>
          </cell>
        </row>
        <row r="957">
          <cell r="A957" t="str">
            <v>3 S 08 510 01</v>
          </cell>
          <cell r="B957" t="str">
            <v>Remoção manual de barreira em rocha</v>
          </cell>
          <cell r="E957" t="str">
            <v>m3</v>
          </cell>
          <cell r="F957">
            <v>16.260000000000002</v>
          </cell>
        </row>
        <row r="958">
          <cell r="A958" t="str">
            <v>3 S 08 511 00</v>
          </cell>
          <cell r="B958" t="str">
            <v>Remoção mecanizada de barreira - solo</v>
          </cell>
          <cell r="E958" t="str">
            <v>m3</v>
          </cell>
          <cell r="F958">
            <v>3.23</v>
          </cell>
        </row>
        <row r="959">
          <cell r="A959" t="str">
            <v>3 S 08 512 00</v>
          </cell>
          <cell r="B959" t="str">
            <v>Remoção mecanizada de barreira - rocha</v>
          </cell>
          <cell r="E959" t="str">
            <v>m3</v>
          </cell>
          <cell r="F959">
            <v>4.95</v>
          </cell>
        </row>
        <row r="960">
          <cell r="A960" t="str">
            <v>3 S 08 513 00</v>
          </cell>
          <cell r="B960" t="str">
            <v>Remoção de matacões</v>
          </cell>
          <cell r="E960" t="str">
            <v>m3</v>
          </cell>
          <cell r="F960">
            <v>43.7</v>
          </cell>
        </row>
        <row r="961">
          <cell r="A961" t="str">
            <v>3 S 08 900 00</v>
          </cell>
          <cell r="B961" t="str">
            <v>Roçada manual</v>
          </cell>
          <cell r="E961" t="str">
            <v>ha</v>
          </cell>
          <cell r="F961">
            <v>581.79999999999995</v>
          </cell>
        </row>
        <row r="962">
          <cell r="A962" t="str">
            <v>3 S 08 900 01</v>
          </cell>
          <cell r="B962" t="str">
            <v>Roçada de capim colonião</v>
          </cell>
          <cell r="E962" t="str">
            <v>ha</v>
          </cell>
          <cell r="F962">
            <v>1396.33</v>
          </cell>
        </row>
        <row r="963">
          <cell r="A963" t="str">
            <v>3 S 08 901 00</v>
          </cell>
          <cell r="B963" t="str">
            <v>Roçada mecanizada</v>
          </cell>
          <cell r="E963" t="str">
            <v>ha</v>
          </cell>
          <cell r="F963">
            <v>189.77</v>
          </cell>
        </row>
        <row r="964">
          <cell r="A964" t="str">
            <v>3 S 08 901 01</v>
          </cell>
          <cell r="B964" t="str">
            <v>Corte e limpeza de áreas gramadas</v>
          </cell>
          <cell r="E964" t="str">
            <v>m2</v>
          </cell>
          <cell r="F964">
            <v>0.06</v>
          </cell>
        </row>
        <row r="965">
          <cell r="A965" t="str">
            <v>3 S 08 910 00</v>
          </cell>
          <cell r="B965" t="str">
            <v>Capina manual</v>
          </cell>
          <cell r="E965" t="str">
            <v>m2</v>
          </cell>
          <cell r="F965">
            <v>0.23</v>
          </cell>
        </row>
        <row r="966">
          <cell r="A966" t="str">
            <v>3 S 09 001 00</v>
          </cell>
          <cell r="B966" t="str">
            <v>Transporte local c/ basc. 5m3 em rodov. não pav.</v>
          </cell>
          <cell r="E966" t="str">
            <v>tkm</v>
          </cell>
          <cell r="F966">
            <v>0.54</v>
          </cell>
        </row>
        <row r="967">
          <cell r="A967" t="str">
            <v>3 S 09 001 06</v>
          </cell>
          <cell r="B967" t="str">
            <v>Transporte local c/ basc. 10m3 em rodov. não pav.</v>
          </cell>
          <cell r="E967" t="str">
            <v>tkm</v>
          </cell>
          <cell r="F967">
            <v>0.55000000000000004</v>
          </cell>
        </row>
        <row r="968">
          <cell r="A968" t="str">
            <v>3 S 09 001 41</v>
          </cell>
          <cell r="B968" t="str">
            <v>Transp. local c/ carroceria 4t em rodov. não pav.</v>
          </cell>
          <cell r="E968" t="str">
            <v>tkm</v>
          </cell>
          <cell r="F968">
            <v>0.78</v>
          </cell>
        </row>
        <row r="969">
          <cell r="A969" t="str">
            <v>3 S 09 001 90</v>
          </cell>
          <cell r="B969" t="str">
            <v>Transporte comercial c/ carroc. rodov. não pav.</v>
          </cell>
          <cell r="E969" t="str">
            <v>tkm</v>
          </cell>
          <cell r="F969">
            <v>0.36</v>
          </cell>
        </row>
        <row r="970">
          <cell r="A970" t="str">
            <v>3 S 09 002 00</v>
          </cell>
          <cell r="B970" t="str">
            <v>Transporte local basc. 5m3 em rodov. pav.</v>
          </cell>
          <cell r="E970" t="str">
            <v>tkm</v>
          </cell>
          <cell r="F970">
            <v>0.43</v>
          </cell>
        </row>
        <row r="971">
          <cell r="A971" t="str">
            <v>3 S 09 002 03</v>
          </cell>
          <cell r="B971" t="str">
            <v>Transporte local de material para remendos</v>
          </cell>
          <cell r="E971" t="str">
            <v>tkm</v>
          </cell>
          <cell r="F971">
            <v>0.64</v>
          </cell>
        </row>
        <row r="972">
          <cell r="A972" t="str">
            <v>3 S 09 002 06</v>
          </cell>
          <cell r="B972" t="str">
            <v>Transporte local c/ basc. 10m3 em rodov. pav.</v>
          </cell>
          <cell r="E972" t="str">
            <v>tkm</v>
          </cell>
          <cell r="F972">
            <v>0.41</v>
          </cell>
        </row>
        <row r="973">
          <cell r="A973" t="str">
            <v>3 S 09 002 41</v>
          </cell>
          <cell r="B973" t="str">
            <v>Transp. local c/ carroceria 4t em rodov. pav.</v>
          </cell>
          <cell r="E973" t="str">
            <v>tkm</v>
          </cell>
          <cell r="F973">
            <v>0.6</v>
          </cell>
        </row>
        <row r="974">
          <cell r="A974" t="str">
            <v>3 S 09 002 90</v>
          </cell>
          <cell r="B974" t="str">
            <v>Transporte comercial c/ carroceria rodov. pav.</v>
          </cell>
          <cell r="E974" t="str">
            <v>tkm</v>
          </cell>
          <cell r="F974">
            <v>0.24</v>
          </cell>
        </row>
        <row r="975">
          <cell r="A975" t="str">
            <v>3 S 09 102 00</v>
          </cell>
          <cell r="B975" t="str">
            <v>Transporte local material betuminoso</v>
          </cell>
          <cell r="E975" t="str">
            <v>tkm</v>
          </cell>
          <cell r="F975">
            <v>1.03</v>
          </cell>
        </row>
        <row r="976">
          <cell r="A976" t="str">
            <v>3 S 09 201 70</v>
          </cell>
          <cell r="B976" t="str">
            <v>Transp. local água c/ cam. tanque rodov. não pav.</v>
          </cell>
          <cell r="E976" t="str">
            <v>tkm</v>
          </cell>
          <cell r="F976">
            <v>1.07</v>
          </cell>
        </row>
        <row r="977">
          <cell r="A977" t="str">
            <v>3 S 09 202 70</v>
          </cell>
          <cell r="B977" t="str">
            <v>Transp. local água c/ cam. tanque em rodov. pav.</v>
          </cell>
          <cell r="E977" t="str">
            <v>tkm</v>
          </cell>
          <cell r="F977">
            <v>0.84</v>
          </cell>
        </row>
        <row r="978">
          <cell r="B978" t="str">
            <v>Sinalização</v>
          </cell>
        </row>
        <row r="979">
          <cell r="A979" t="str">
            <v>4 S 03 300 01</v>
          </cell>
          <cell r="B979" t="str">
            <v>Confecção e lanç. de concreto magro em betoneira</v>
          </cell>
          <cell r="E979" t="str">
            <v>m3</v>
          </cell>
          <cell r="F979">
            <v>182.92</v>
          </cell>
        </row>
        <row r="980">
          <cell r="A980" t="str">
            <v>4 S 03 323 01</v>
          </cell>
          <cell r="B980" t="str">
            <v>Conc.estr.fck=22 MPa contr.raz.uso ger.conf.e lanç</v>
          </cell>
          <cell r="E980" t="str">
            <v>m3</v>
          </cell>
          <cell r="F980">
            <v>291.39</v>
          </cell>
        </row>
        <row r="981">
          <cell r="A981" t="str">
            <v>4 S 03 353 00</v>
          </cell>
          <cell r="B981" t="str">
            <v>Fornecimento, preparo colocação aço CA-50</v>
          </cell>
          <cell r="E981" t="str">
            <v>kg</v>
          </cell>
          <cell r="F981">
            <v>4.8</v>
          </cell>
        </row>
        <row r="982">
          <cell r="A982" t="str">
            <v>4 S 03 370 00</v>
          </cell>
          <cell r="B982" t="str">
            <v>Forma comum de madeira</v>
          </cell>
          <cell r="E982" t="str">
            <v>m2</v>
          </cell>
          <cell r="F982">
            <v>30.84</v>
          </cell>
        </row>
        <row r="983">
          <cell r="A983" t="str">
            <v>4 S 06 000 01</v>
          </cell>
          <cell r="B983" t="str">
            <v>Defensa maleável simples (forn./ impl.)</v>
          </cell>
          <cell r="E983" t="str">
            <v>m</v>
          </cell>
          <cell r="F983">
            <v>183.82</v>
          </cell>
        </row>
        <row r="984">
          <cell r="A984" t="str">
            <v>4 S 06 000 02</v>
          </cell>
          <cell r="B984" t="str">
            <v>Ancoragem de defensa maleável simples (forn/ impl)</v>
          </cell>
          <cell r="E984" t="str">
            <v>m</v>
          </cell>
          <cell r="F984">
            <v>201.4</v>
          </cell>
        </row>
        <row r="985">
          <cell r="A985" t="str">
            <v>4 S 06 000 11</v>
          </cell>
          <cell r="B985" t="str">
            <v>Defensa maleável dupla (forn./ impl.)</v>
          </cell>
          <cell r="E985" t="str">
            <v>m</v>
          </cell>
          <cell r="F985">
            <v>228.84</v>
          </cell>
        </row>
        <row r="986">
          <cell r="A986" t="str">
            <v>4 S 06 000 12</v>
          </cell>
          <cell r="B986" t="str">
            <v>Ancoragem de defensa maleável dupla (forn./ impl.)</v>
          </cell>
          <cell r="E986" t="str">
            <v>m</v>
          </cell>
          <cell r="F986">
            <v>249.65</v>
          </cell>
        </row>
        <row r="987">
          <cell r="A987" t="str">
            <v>4 S 06 010 01</v>
          </cell>
          <cell r="B987" t="str">
            <v>Defensa semi-maleável simples (forn./ impl.)</v>
          </cell>
          <cell r="E987" t="str">
            <v>m</v>
          </cell>
          <cell r="F987">
            <v>127.24</v>
          </cell>
        </row>
        <row r="988">
          <cell r="A988" t="str">
            <v>4 S 06 010 02</v>
          </cell>
          <cell r="B988" t="str">
            <v>Ancoragem defensa semi-maleável simples (forn/imp)</v>
          </cell>
          <cell r="E988" t="str">
            <v>m</v>
          </cell>
          <cell r="F988">
            <v>139.97</v>
          </cell>
        </row>
        <row r="989">
          <cell r="A989" t="str">
            <v>4 S 06 010 11</v>
          </cell>
          <cell r="B989" t="str">
            <v>Defensa semi-maleável dupla (forn./ impl.)</v>
          </cell>
          <cell r="E989" t="str">
            <v>m</v>
          </cell>
          <cell r="F989">
            <v>217.45</v>
          </cell>
        </row>
        <row r="990">
          <cell r="A990" t="str">
            <v>4 S 06 010 12</v>
          </cell>
          <cell r="B990" t="str">
            <v>Ancoragem defensa semi-maleável dupla (forn/ impl)</v>
          </cell>
          <cell r="E990" t="str">
            <v>m</v>
          </cell>
          <cell r="F990">
            <v>237.78</v>
          </cell>
        </row>
        <row r="991">
          <cell r="A991" t="str">
            <v>4 S 06 030 11</v>
          </cell>
          <cell r="B991" t="str">
            <v>Barreira de segurança dupla DNER PRO 176/86</v>
          </cell>
          <cell r="E991" t="str">
            <v>m</v>
          </cell>
          <cell r="F991">
            <v>201.42</v>
          </cell>
        </row>
        <row r="992">
          <cell r="A992" t="str">
            <v>4 S 06 100 11</v>
          </cell>
          <cell r="B992" t="str">
            <v>Pintura de faixa - tinta durabilidade - 1 ano</v>
          </cell>
          <cell r="E992" t="str">
            <v>m2</v>
          </cell>
          <cell r="F992">
            <v>6.87</v>
          </cell>
        </row>
        <row r="993">
          <cell r="A993" t="str">
            <v>4 S 06 100 12</v>
          </cell>
          <cell r="B993" t="str">
            <v>Pint. setas e zebrado - tinta durabilidade - 1 ano</v>
          </cell>
          <cell r="E993" t="str">
            <v>m2</v>
          </cell>
          <cell r="F993">
            <v>10.66</v>
          </cell>
        </row>
        <row r="994">
          <cell r="A994" t="str">
            <v>4 S 06 100 21</v>
          </cell>
          <cell r="B994" t="str">
            <v>Pintura faixa - tinta durabilidade - 2 anos</v>
          </cell>
          <cell r="E994" t="str">
            <v>m2</v>
          </cell>
          <cell r="F994">
            <v>9.9499999999999993</v>
          </cell>
        </row>
        <row r="995">
          <cell r="A995" t="str">
            <v>4 S 06 100 22</v>
          </cell>
          <cell r="B995" t="str">
            <v>Pintura setas e zebrado - 2 anos</v>
          </cell>
          <cell r="E995" t="str">
            <v>m2</v>
          </cell>
          <cell r="F995">
            <v>13.56</v>
          </cell>
        </row>
        <row r="996">
          <cell r="A996" t="str">
            <v>4 S 06 110 01</v>
          </cell>
          <cell r="B996" t="str">
            <v>Pintura faixa c/termoplástico-3 anos (p/ aspersão)</v>
          </cell>
          <cell r="E996" t="str">
            <v>m2</v>
          </cell>
          <cell r="F996">
            <v>27.8</v>
          </cell>
        </row>
        <row r="997">
          <cell r="A997" t="str">
            <v>4 S 06 110 02</v>
          </cell>
          <cell r="B997" t="str">
            <v>Pintura setas e zebrado term.-3 anos (p/ aspersão)</v>
          </cell>
          <cell r="E997" t="str">
            <v>m2</v>
          </cell>
          <cell r="F997">
            <v>34.42</v>
          </cell>
        </row>
        <row r="998">
          <cell r="A998" t="str">
            <v>4 S 06 110 03</v>
          </cell>
          <cell r="B998" t="str">
            <v>Pintura setas e zebrado term.-5 anos (p/ extrusão)</v>
          </cell>
          <cell r="E998" t="str">
            <v>m2</v>
          </cell>
          <cell r="F998">
            <v>39.03</v>
          </cell>
        </row>
        <row r="999">
          <cell r="A999" t="str">
            <v>4 S 06 120 01</v>
          </cell>
          <cell r="B999" t="str">
            <v>Forn. e colocação de tacha reflet. monodirecional</v>
          </cell>
          <cell r="E999" t="str">
            <v>und</v>
          </cell>
          <cell r="F999">
            <v>8.3000000000000007</v>
          </cell>
        </row>
        <row r="1000">
          <cell r="A1000" t="str">
            <v>4 S 06 120 11</v>
          </cell>
          <cell r="B1000" t="str">
            <v>Forn. e colocação de tachão reflet. monodirecional</v>
          </cell>
          <cell r="E1000" t="str">
            <v>und</v>
          </cell>
          <cell r="F1000">
            <v>23.2</v>
          </cell>
        </row>
        <row r="1001">
          <cell r="A1001" t="str">
            <v>4 S 06 121 01</v>
          </cell>
          <cell r="B1001" t="str">
            <v>Forn. e colocação de tacha reflet. bidirecional</v>
          </cell>
          <cell r="E1001" t="str">
            <v>und</v>
          </cell>
          <cell r="F1001">
            <v>8.9600000000000009</v>
          </cell>
        </row>
        <row r="1002">
          <cell r="A1002" t="str">
            <v>4 S 06 121 11</v>
          </cell>
          <cell r="B1002" t="str">
            <v>Forn. e colocação de tachão reflet. bidirecional</v>
          </cell>
          <cell r="E1002" t="str">
            <v>und</v>
          </cell>
          <cell r="F1002">
            <v>24.53</v>
          </cell>
        </row>
        <row r="1003">
          <cell r="A1003" t="str">
            <v>4 S 06 200 01</v>
          </cell>
          <cell r="B1003" t="str">
            <v>Forn. e implantação placa sinaliz. semi-refletiva</v>
          </cell>
          <cell r="E1003" t="str">
            <v>m2</v>
          </cell>
          <cell r="F1003">
            <v>186.91</v>
          </cell>
        </row>
        <row r="1004">
          <cell r="A1004" t="str">
            <v>4 S 06 200 02</v>
          </cell>
          <cell r="B1004" t="str">
            <v>Forn. e implantação placa sinaliz. tot.refletiva</v>
          </cell>
          <cell r="E1004" t="str">
            <v>m2</v>
          </cell>
          <cell r="F1004">
            <v>246.95</v>
          </cell>
        </row>
        <row r="1005">
          <cell r="A1005" t="str">
            <v>4 S 06 200 91</v>
          </cell>
          <cell r="B1005" t="str">
            <v>Remoção de placa de sinalização</v>
          </cell>
          <cell r="E1005" t="str">
            <v>m2</v>
          </cell>
          <cell r="F1005">
            <v>11.76</v>
          </cell>
        </row>
        <row r="1006">
          <cell r="A1006" t="str">
            <v>4 S 06 200 92</v>
          </cell>
          <cell r="B1006" t="str">
            <v>Recuperação de chapa p/placa de sinalização</v>
          </cell>
          <cell r="E1006" t="str">
            <v>m2</v>
          </cell>
          <cell r="F1006">
            <v>18.73</v>
          </cell>
        </row>
        <row r="1007">
          <cell r="A1007" t="str">
            <v>4 S 06 202 01</v>
          </cell>
          <cell r="B1007" t="str">
            <v>Confecção de placa sinalização semi-refletiva</v>
          </cell>
          <cell r="E1007" t="str">
            <v>m2</v>
          </cell>
          <cell r="F1007">
            <v>147.65</v>
          </cell>
        </row>
        <row r="1008">
          <cell r="A1008" t="str">
            <v>4 S 06 202 11</v>
          </cell>
          <cell r="B1008" t="str">
            <v>Confecção placa sinalização tot.refletiva</v>
          </cell>
          <cell r="E1008" t="str">
            <v>m2</v>
          </cell>
          <cell r="F1008">
            <v>207.69</v>
          </cell>
        </row>
        <row r="1009">
          <cell r="A1009" t="str">
            <v>4 S 06 202 21</v>
          </cell>
          <cell r="B1009" t="str">
            <v>Conf.placa sinal.semi-refletiva chapa recuperada</v>
          </cell>
          <cell r="E1009" t="str">
            <v>m2</v>
          </cell>
          <cell r="F1009">
            <v>67.849999999999994</v>
          </cell>
        </row>
        <row r="1010">
          <cell r="A1010" t="str">
            <v>4 S 06 202 31</v>
          </cell>
          <cell r="B1010" t="str">
            <v>Conf.placa sinal.tot.refletiva - chapa recuperada</v>
          </cell>
          <cell r="E1010" t="str">
            <v>m2</v>
          </cell>
          <cell r="F1010">
            <v>125.99</v>
          </cell>
        </row>
        <row r="1011">
          <cell r="A1011" t="str">
            <v>4 S 06 203 01</v>
          </cell>
          <cell r="B1011" t="str">
            <v>Confecção suporte e travessa p/placa sinaliz.</v>
          </cell>
          <cell r="E1011" t="str">
            <v>und</v>
          </cell>
          <cell r="F1011">
            <v>24.73</v>
          </cell>
        </row>
        <row r="1012">
          <cell r="A1012" t="str">
            <v>4 S 06 230 01</v>
          </cell>
          <cell r="B1012" t="str">
            <v>Forn. e implantação de balizador de concreto</v>
          </cell>
          <cell r="E1012" t="str">
            <v>und</v>
          </cell>
          <cell r="F1012">
            <v>17.399999999999999</v>
          </cell>
        </row>
        <row r="1013">
          <cell r="A1013" t="str">
            <v>4 S 09 002 00</v>
          </cell>
          <cell r="B1013" t="str">
            <v>Transporte local c/ basc. 5 m3 rodov. pav.</v>
          </cell>
          <cell r="E1013" t="str">
            <v>tkm</v>
          </cell>
          <cell r="F1013">
            <v>0.43</v>
          </cell>
        </row>
        <row r="1014">
          <cell r="A1014" t="str">
            <v>4 S 09 002 41</v>
          </cell>
          <cell r="B1014" t="str">
            <v>Transporte local c/ carroceria 4t rodov. pav.</v>
          </cell>
          <cell r="E1014" t="str">
            <v>tkm</v>
          </cell>
          <cell r="F1014">
            <v>0.6</v>
          </cell>
        </row>
        <row r="1015">
          <cell r="A1015" t="str">
            <v>4 S 09 202 70</v>
          </cell>
          <cell r="B1015" t="str">
            <v>Transp. local de água c/ cam. tanque rodov. pav.</v>
          </cell>
          <cell r="E1015" t="str">
            <v>tkm</v>
          </cell>
          <cell r="F1015">
            <v>0.84</v>
          </cell>
        </row>
        <row r="1016">
          <cell r="B1016" t="str">
            <v>Restauração</v>
          </cell>
        </row>
        <row r="1017">
          <cell r="A1017" t="str">
            <v>5 S 01 000 00</v>
          </cell>
          <cell r="B1017" t="str">
            <v>Desm. dest. e limp. áreas c/ arv. diam. até 0,15m</v>
          </cell>
          <cell r="E1017" t="str">
            <v>m2</v>
          </cell>
          <cell r="F1017">
            <v>0.24</v>
          </cell>
        </row>
        <row r="1018">
          <cell r="A1018" t="str">
            <v>5 S 01 010 00</v>
          </cell>
          <cell r="B1018" t="str">
            <v>Destocamento de árvores c/ diâm. 0,15 a 030m</v>
          </cell>
          <cell r="E1018" t="str">
            <v>und</v>
          </cell>
          <cell r="F1018">
            <v>21.1</v>
          </cell>
        </row>
        <row r="1019">
          <cell r="A1019" t="str">
            <v>5 S 01 011 00</v>
          </cell>
          <cell r="B1019" t="str">
            <v>Destocamento de árvores c/ diâm. &gt; 0,30m</v>
          </cell>
          <cell r="E1019" t="str">
            <v>und</v>
          </cell>
          <cell r="F1019">
            <v>52.76</v>
          </cell>
        </row>
        <row r="1020">
          <cell r="A1020" t="str">
            <v>5 S 01 100 01</v>
          </cell>
          <cell r="B1020" t="str">
            <v>Esc. carga transp. mat 1a cat DMT 50m</v>
          </cell>
          <cell r="E1020" t="str">
            <v>m3</v>
          </cell>
          <cell r="F1020">
            <v>1.24</v>
          </cell>
        </row>
        <row r="1021">
          <cell r="A1021" t="str">
            <v>5 S 01 100 09</v>
          </cell>
          <cell r="B1021" t="str">
            <v>Esc. carga tr. mat 1a c. DMT 50 a 200m c/carreg</v>
          </cell>
          <cell r="E1021" t="str">
            <v>m3</v>
          </cell>
          <cell r="F1021">
            <v>4</v>
          </cell>
        </row>
        <row r="1022">
          <cell r="A1022" t="str">
            <v>5 S 01 100 10</v>
          </cell>
          <cell r="B1022" t="str">
            <v>Esc. carga tr. mat 1a c. DMT 200 a 400m c/carreg</v>
          </cell>
          <cell r="E1022" t="str">
            <v>m3</v>
          </cell>
          <cell r="F1022">
            <v>4.33</v>
          </cell>
        </row>
        <row r="1023">
          <cell r="A1023" t="str">
            <v>5 S 01 100 11</v>
          </cell>
          <cell r="B1023" t="str">
            <v>Esc. carga tr. mat 1a c. DMT 400 a 600m c/carreg</v>
          </cell>
          <cell r="E1023" t="str">
            <v>m3</v>
          </cell>
          <cell r="F1023">
            <v>4.59</v>
          </cell>
        </row>
        <row r="1024">
          <cell r="A1024" t="str">
            <v>5 S 01 100 12</v>
          </cell>
          <cell r="B1024" t="str">
            <v>Esc. carga tr. mat 1a c. DMT 600 a 800m c/carreg</v>
          </cell>
          <cell r="E1024" t="str">
            <v>m3</v>
          </cell>
          <cell r="F1024">
            <v>4.92</v>
          </cell>
        </row>
        <row r="1025">
          <cell r="A1025" t="str">
            <v>5 S 01 100 13</v>
          </cell>
          <cell r="B1025" t="str">
            <v>Esc. carga tr. mat 1a c. DMT 800 a 1000m c/carreg</v>
          </cell>
          <cell r="E1025" t="str">
            <v>m3</v>
          </cell>
          <cell r="F1025">
            <v>5.18</v>
          </cell>
        </row>
        <row r="1026">
          <cell r="A1026" t="str">
            <v>5 S 01 100 14</v>
          </cell>
          <cell r="B1026" t="str">
            <v>Esc. carga tr. mat 1a c. DMT 1000 a 1200m c/carreg</v>
          </cell>
          <cell r="E1026" t="str">
            <v>m3</v>
          </cell>
          <cell r="F1026">
            <v>5.49</v>
          </cell>
        </row>
        <row r="1027">
          <cell r="A1027" t="str">
            <v>5 S 01 100 15</v>
          </cell>
          <cell r="B1027" t="str">
            <v>Esc. carga tr. mat 1a c. DMT 1200 a 1400m c/carreg</v>
          </cell>
          <cell r="E1027" t="str">
            <v>m3</v>
          </cell>
          <cell r="F1027">
            <v>5.69</v>
          </cell>
        </row>
        <row r="1028">
          <cell r="A1028" t="str">
            <v>5 S 01 100 16</v>
          </cell>
          <cell r="B1028" t="str">
            <v>Esc. carga tr. mat 1a c. DMT 1400 a 1600m c/carreg</v>
          </cell>
          <cell r="E1028" t="str">
            <v>m3</v>
          </cell>
          <cell r="F1028">
            <v>5.84</v>
          </cell>
        </row>
        <row r="1029">
          <cell r="A1029" t="str">
            <v>5 S 01 100 17</v>
          </cell>
          <cell r="B1029" t="str">
            <v>Esc. carga tr. mat 1a c. DMT 1600 a 1800m c/carreg</v>
          </cell>
          <cell r="E1029" t="str">
            <v>m3</v>
          </cell>
          <cell r="F1029">
            <v>6.09</v>
          </cell>
        </row>
        <row r="1030">
          <cell r="A1030" t="str">
            <v>5 S 01 100 18</v>
          </cell>
          <cell r="B1030" t="str">
            <v>Esc. carga tr. mat 1a c. DMT 1800 a 2000m c/carreg</v>
          </cell>
          <cell r="E1030" t="str">
            <v>m3</v>
          </cell>
          <cell r="F1030">
            <v>6.33</v>
          </cell>
        </row>
        <row r="1031">
          <cell r="A1031" t="str">
            <v>5 S 01 100 19</v>
          </cell>
          <cell r="B1031" t="str">
            <v>Esc. carga tr. mat 1a c. DMT 2000 a 3000m c/carreg</v>
          </cell>
          <cell r="E1031" t="str">
            <v>m3</v>
          </cell>
          <cell r="F1031">
            <v>7.19</v>
          </cell>
        </row>
        <row r="1032">
          <cell r="A1032" t="str">
            <v>5 S 01 100 20</v>
          </cell>
          <cell r="B1032" t="str">
            <v>Esc. carga tr. mat 1a c. DMT 3000 a 5000m c/carreg</v>
          </cell>
          <cell r="E1032" t="str">
            <v>m3</v>
          </cell>
          <cell r="F1032">
            <v>9.48</v>
          </cell>
        </row>
        <row r="1033">
          <cell r="A1033" t="str">
            <v>5 S 01 100 22</v>
          </cell>
          <cell r="B1033" t="str">
            <v>Esc. carga transp. mat 1a cat DMT 50 a 200m c/e</v>
          </cell>
          <cell r="E1033" t="str">
            <v>m3</v>
          </cell>
          <cell r="F1033">
            <v>3.89</v>
          </cell>
        </row>
        <row r="1034">
          <cell r="A1034" t="str">
            <v>5 S 01 100 23</v>
          </cell>
          <cell r="B1034" t="str">
            <v>Esc. carga transp. mat 1a cat DMT 200 a 400m c/e</v>
          </cell>
          <cell r="E1034" t="str">
            <v>m3</v>
          </cell>
          <cell r="F1034">
            <v>4.28</v>
          </cell>
        </row>
        <row r="1035">
          <cell r="A1035" t="str">
            <v>5 S 01 100 24</v>
          </cell>
          <cell r="B1035" t="str">
            <v>Esc. carga transp. mat 1a cat DMT 400 a 600m c/e</v>
          </cell>
          <cell r="E1035" t="str">
            <v>m3</v>
          </cell>
          <cell r="F1035">
            <v>4.5199999999999996</v>
          </cell>
        </row>
        <row r="1036">
          <cell r="A1036" t="str">
            <v>5 S 01 100 25</v>
          </cell>
          <cell r="B1036" t="str">
            <v>Esc. carga transp. mat 1a cat DMT 600 a 800m c/e</v>
          </cell>
          <cell r="E1036" t="str">
            <v>m3</v>
          </cell>
          <cell r="F1036">
            <v>4.82</v>
          </cell>
        </row>
        <row r="1037">
          <cell r="A1037" t="str">
            <v>5 S 01 100 26</v>
          </cell>
          <cell r="B1037" t="str">
            <v>Esc. carga transp. mat 1a cat DMT 800 a 1000m c/e</v>
          </cell>
          <cell r="E1037" t="str">
            <v>m3</v>
          </cell>
          <cell r="F1037">
            <v>5.13</v>
          </cell>
        </row>
        <row r="1038">
          <cell r="A1038" t="str">
            <v>5 S 01 100 27</v>
          </cell>
          <cell r="B1038" t="str">
            <v>Esc. carga transp. mat 1a cat DMT 1000 a 1200m c/e</v>
          </cell>
          <cell r="E1038" t="str">
            <v>m3</v>
          </cell>
          <cell r="F1038">
            <v>5.39</v>
          </cell>
        </row>
        <row r="1039">
          <cell r="A1039" t="str">
            <v>5 S 01 100 28</v>
          </cell>
          <cell r="B1039" t="str">
            <v>Esc. carga transp. mat 1a cat DMT 1200 a 1400m c/e</v>
          </cell>
          <cell r="E1039" t="str">
            <v>m3</v>
          </cell>
          <cell r="F1039">
            <v>5.6</v>
          </cell>
        </row>
        <row r="1040">
          <cell r="A1040" t="str">
            <v>5 S 01 100 29</v>
          </cell>
          <cell r="B1040" t="str">
            <v>Esc. carga transp. mat 1a cat DMT 1400 a 1600m c/e</v>
          </cell>
          <cell r="E1040" t="str">
            <v>m3</v>
          </cell>
          <cell r="F1040">
            <v>5.87</v>
          </cell>
        </row>
        <row r="1041">
          <cell r="A1041" t="str">
            <v>5 S 01 100 30</v>
          </cell>
          <cell r="B1041" t="str">
            <v>Esc. carga transp .mat 1a cat DMT 1600 a 1800m c/e</v>
          </cell>
          <cell r="E1041" t="str">
            <v>m3</v>
          </cell>
          <cell r="F1041">
            <v>6.04</v>
          </cell>
        </row>
        <row r="1042">
          <cell r="A1042" t="str">
            <v>5 S 01 100 31</v>
          </cell>
          <cell r="B1042" t="str">
            <v>Esc. carga transp. mat 1a cat DMT 1800 a 2000m c/e</v>
          </cell>
          <cell r="E1042" t="str">
            <v>m3</v>
          </cell>
          <cell r="F1042">
            <v>6.25</v>
          </cell>
        </row>
        <row r="1043">
          <cell r="A1043" t="str">
            <v>5 S 01 100 32</v>
          </cell>
          <cell r="B1043" t="str">
            <v>Esc. carga transp. mat 1a cat DMT 2000 a 3000m c/e</v>
          </cell>
          <cell r="E1043" t="str">
            <v>m3</v>
          </cell>
          <cell r="F1043">
            <v>7.1</v>
          </cell>
        </row>
        <row r="1044">
          <cell r="A1044" t="str">
            <v>5 S 01 100 33</v>
          </cell>
          <cell r="B1044" t="str">
            <v>Esc. carga transp. mat 1a cat DMT 3000 a 5000m c/e</v>
          </cell>
          <cell r="E1044" t="str">
            <v>m3</v>
          </cell>
          <cell r="F1044">
            <v>9.44</v>
          </cell>
        </row>
        <row r="1045">
          <cell r="A1045" t="str">
            <v>5 S 01 101 01</v>
          </cell>
          <cell r="B1045" t="str">
            <v>Esc. carga transp. mat 2a cat DMT 50m</v>
          </cell>
          <cell r="E1045" t="str">
            <v>m3</v>
          </cell>
          <cell r="F1045">
            <v>2.16</v>
          </cell>
        </row>
        <row r="1046">
          <cell r="A1046" t="str">
            <v>5 S 01 101 09</v>
          </cell>
          <cell r="B1046" t="str">
            <v>Esc. carga tr. mat 2a c. DMT 50 a 200m c/carreg</v>
          </cell>
          <cell r="E1046" t="str">
            <v>m3</v>
          </cell>
          <cell r="F1046">
            <v>6.39</v>
          </cell>
        </row>
        <row r="1047">
          <cell r="A1047" t="str">
            <v>5 S 01 101 10</v>
          </cell>
          <cell r="B1047" t="str">
            <v>Esc. carga tr. mat 2a c. DMT 200 a 400m c/carreg</v>
          </cell>
          <cell r="E1047" t="str">
            <v>m3</v>
          </cell>
          <cell r="F1047">
            <v>6.89</v>
          </cell>
        </row>
        <row r="1048">
          <cell r="A1048" t="str">
            <v>5 S 01 101 11</v>
          </cell>
          <cell r="B1048" t="str">
            <v>Esc. carga tr. mat 2a c. DMT 400 a 600m c/carreg</v>
          </cell>
          <cell r="E1048" t="str">
            <v>m3</v>
          </cell>
          <cell r="F1048">
            <v>7.17</v>
          </cell>
        </row>
        <row r="1049">
          <cell r="A1049" t="str">
            <v>5 S 01 101 12</v>
          </cell>
          <cell r="B1049" t="str">
            <v>Esc. carga tr. mat 2a c. DMT 600 a 800m c/carreg</v>
          </cell>
          <cell r="E1049" t="str">
            <v>m3</v>
          </cell>
          <cell r="F1049">
            <v>7.62</v>
          </cell>
        </row>
        <row r="1050">
          <cell r="A1050" t="str">
            <v>5 S 01 101 13</v>
          </cell>
          <cell r="B1050" t="str">
            <v>Esc. carga tr. mat 2a c. DMT 800 a 1000m c/carreg</v>
          </cell>
          <cell r="E1050" t="str">
            <v>m3</v>
          </cell>
          <cell r="F1050">
            <v>7.93</v>
          </cell>
        </row>
        <row r="1051">
          <cell r="A1051" t="str">
            <v>5 S 01 101 14</v>
          </cell>
          <cell r="B1051" t="str">
            <v>Esc. carga tr. mat 2a c. DMT 1000 a 1200m c/carreg</v>
          </cell>
          <cell r="E1051" t="str">
            <v>m3</v>
          </cell>
          <cell r="F1051">
            <v>8.1300000000000008</v>
          </cell>
        </row>
        <row r="1052">
          <cell r="A1052" t="str">
            <v>5 S 01 101 15</v>
          </cell>
          <cell r="B1052" t="str">
            <v>Esc. carga tr. mat 2a c. DMT 1200 a 1400m c/carreg</v>
          </cell>
          <cell r="E1052" t="str">
            <v>m3</v>
          </cell>
          <cell r="F1052">
            <v>8.4499999999999993</v>
          </cell>
        </row>
        <row r="1053">
          <cell r="A1053" t="str">
            <v>5 S 01 101 16</v>
          </cell>
          <cell r="B1053" t="str">
            <v>Esc. carga tr. mat 2a c. DMT 1400 a 1600m c/carreg</v>
          </cell>
          <cell r="E1053" t="str">
            <v>m3</v>
          </cell>
          <cell r="F1053">
            <v>8.7100000000000009</v>
          </cell>
        </row>
        <row r="1054">
          <cell r="A1054" t="str">
            <v>5 S 01 101 17</v>
          </cell>
          <cell r="B1054" t="str">
            <v>Esc. carga tr. mat 2a c. DMT 1600 a 1800m c/carreg</v>
          </cell>
          <cell r="E1054" t="str">
            <v>m3</v>
          </cell>
          <cell r="F1054">
            <v>8.86</v>
          </cell>
        </row>
        <row r="1055">
          <cell r="A1055" t="str">
            <v>5 S 01 101 18</v>
          </cell>
          <cell r="B1055" t="str">
            <v>Esc. carga tr. mat 2a c. DMT 1800 a 2000m c/carreg</v>
          </cell>
          <cell r="E1055" t="str">
            <v>m3</v>
          </cell>
          <cell r="F1055">
            <v>9.25</v>
          </cell>
        </row>
        <row r="1056">
          <cell r="A1056" t="str">
            <v>5 S 01 101 19</v>
          </cell>
          <cell r="B1056" t="str">
            <v>Esc. carga tr. mat 2a c. DMT 2000 a 3000m c/carreg</v>
          </cell>
          <cell r="E1056" t="str">
            <v>m3</v>
          </cell>
          <cell r="F1056">
            <v>10.220000000000001</v>
          </cell>
        </row>
        <row r="1057">
          <cell r="A1057" t="str">
            <v>5 S 01 101 20</v>
          </cell>
          <cell r="B1057" t="str">
            <v>Esc. carga tr. mat 2a c. DMT 3000 a 5000m c/carreg</v>
          </cell>
          <cell r="E1057" t="str">
            <v>m3</v>
          </cell>
          <cell r="F1057">
            <v>12.81</v>
          </cell>
        </row>
        <row r="1058">
          <cell r="A1058" t="str">
            <v>5 S 01 101 22</v>
          </cell>
          <cell r="B1058" t="str">
            <v>Esc. carga transp. mat 2a cat DMT 50 a 200m c/e</v>
          </cell>
          <cell r="E1058" t="str">
            <v>m3</v>
          </cell>
          <cell r="F1058">
            <v>5.46</v>
          </cell>
        </row>
        <row r="1059">
          <cell r="A1059" t="str">
            <v>5 S 01 101 23</v>
          </cell>
          <cell r="B1059" t="str">
            <v>Esc. carga transp. mat 2a cat DMT 200 a 400m c/e</v>
          </cell>
          <cell r="E1059" t="str">
            <v>m3</v>
          </cell>
          <cell r="F1059">
            <v>5.83</v>
          </cell>
        </row>
        <row r="1060">
          <cell r="A1060" t="str">
            <v>5 S 01 101 24</v>
          </cell>
          <cell r="B1060" t="str">
            <v>Esc. carga transp. mat 2a cat DMT 400 a 600m c/e</v>
          </cell>
          <cell r="E1060" t="str">
            <v>m3</v>
          </cell>
          <cell r="F1060">
            <v>6.26</v>
          </cell>
        </row>
        <row r="1061">
          <cell r="A1061" t="str">
            <v>5 S 01 101 25</v>
          </cell>
          <cell r="B1061" t="str">
            <v>Esc. carga transp. mat 2a cat DMT 600 a 800m c/e</v>
          </cell>
          <cell r="E1061" t="str">
            <v>m3</v>
          </cell>
          <cell r="F1061">
            <v>6.63</v>
          </cell>
        </row>
        <row r="1062">
          <cell r="A1062" t="str">
            <v>5 S 01 101 26</v>
          </cell>
          <cell r="B1062" t="str">
            <v>Esc. carga transp. mat 2a cat DMT 800 a 1000m c/e</v>
          </cell>
          <cell r="E1062" t="str">
            <v>m3</v>
          </cell>
          <cell r="F1062">
            <v>6.91</v>
          </cell>
        </row>
        <row r="1063">
          <cell r="A1063" t="str">
            <v>5 S 01 101 27</v>
          </cell>
          <cell r="B1063" t="str">
            <v>Esc. carga transp. mat 2a cat DMT 1000 a 1200m c/e</v>
          </cell>
          <cell r="E1063" t="str">
            <v>m3</v>
          </cell>
          <cell r="F1063">
            <v>7.24</v>
          </cell>
        </row>
        <row r="1064">
          <cell r="A1064" t="str">
            <v>5 S 01 101 28</v>
          </cell>
          <cell r="B1064" t="str">
            <v>Esc. carga transp. mat 2a cat DMT 1200 a 1400m c/e</v>
          </cell>
          <cell r="E1064" t="str">
            <v>m3</v>
          </cell>
          <cell r="F1064">
            <v>7.64</v>
          </cell>
        </row>
        <row r="1065">
          <cell r="A1065" t="str">
            <v>5 S 01 101 29</v>
          </cell>
          <cell r="B1065" t="str">
            <v>Esc. carga transp. mat 2a cat DMT 1400 a 1600m c/e</v>
          </cell>
          <cell r="E1065" t="str">
            <v>m3</v>
          </cell>
          <cell r="F1065">
            <v>7.85</v>
          </cell>
        </row>
        <row r="1066">
          <cell r="A1066" t="str">
            <v>5 S 01 101 30</v>
          </cell>
          <cell r="B1066" t="str">
            <v>Esc. carga transp. mat 2a cat DMT 1600 a 1800m c/e</v>
          </cell>
          <cell r="E1066" t="str">
            <v>m3</v>
          </cell>
          <cell r="F1066">
            <v>8.01</v>
          </cell>
        </row>
        <row r="1067">
          <cell r="A1067" t="str">
            <v>5 S 01 101 31</v>
          </cell>
          <cell r="B1067" t="str">
            <v>Esc. carga transp. mat 2a cat DMT 1800 a 2000m c/e</v>
          </cell>
          <cell r="E1067" t="str">
            <v>m3</v>
          </cell>
          <cell r="F1067">
            <v>8.36</v>
          </cell>
        </row>
        <row r="1068">
          <cell r="A1068" t="str">
            <v>5 S 01 101 32</v>
          </cell>
          <cell r="B1068" t="str">
            <v>Esc. carga transp. mat 2a cat DMT 2000 a 3000m c/e</v>
          </cell>
          <cell r="E1068" t="str">
            <v>m3</v>
          </cell>
          <cell r="F1068">
            <v>9.41</v>
          </cell>
        </row>
        <row r="1069">
          <cell r="A1069" t="str">
            <v>5 S 01 101 33</v>
          </cell>
          <cell r="B1069" t="str">
            <v>Esc. carga transp. mat 2a cat DMT 3000 a 5000m c/e</v>
          </cell>
          <cell r="E1069" t="str">
            <v>m3</v>
          </cell>
          <cell r="F1069">
            <v>12</v>
          </cell>
        </row>
        <row r="1070">
          <cell r="A1070" t="str">
            <v>5 S 01 102 01</v>
          </cell>
          <cell r="B1070" t="str">
            <v>Esc. carga transp. mat 3a cat DMT até 50m</v>
          </cell>
          <cell r="E1070" t="str">
            <v>m3</v>
          </cell>
          <cell r="F1070">
            <v>19.3</v>
          </cell>
        </row>
        <row r="1071">
          <cell r="A1071" t="str">
            <v>5 S 01 102 02</v>
          </cell>
          <cell r="B1071" t="str">
            <v>Esc. carga transp. mat 3a cat DMT 50 a 200m</v>
          </cell>
          <cell r="E1071" t="str">
            <v>m3</v>
          </cell>
          <cell r="F1071">
            <v>21.71</v>
          </cell>
        </row>
        <row r="1072">
          <cell r="A1072" t="str">
            <v>5 S 01 102 03</v>
          </cell>
          <cell r="B1072" t="str">
            <v>Esc. carga transp. mat 3a cat DMT 200 a 400m</v>
          </cell>
          <cell r="E1072" t="str">
            <v>m3</v>
          </cell>
          <cell r="F1072">
            <v>22.35</v>
          </cell>
        </row>
        <row r="1073">
          <cell r="A1073" t="str">
            <v>5 S 01 102 04</v>
          </cell>
          <cell r="B1073" t="str">
            <v>Esc. carga transp. mat 3a cat DMT 400 a 600m</v>
          </cell>
          <cell r="E1073" t="str">
            <v>m3</v>
          </cell>
          <cell r="F1073">
            <v>23.12</v>
          </cell>
        </row>
        <row r="1074">
          <cell r="A1074" t="str">
            <v>5 S 01 102 05</v>
          </cell>
          <cell r="B1074" t="str">
            <v>Esc. carga transp. mat 3a cat DMT 600 a 800m</v>
          </cell>
          <cell r="E1074" t="str">
            <v>m3</v>
          </cell>
          <cell r="F1074">
            <v>23.81</v>
          </cell>
        </row>
        <row r="1075">
          <cell r="A1075" t="str">
            <v>5 S 01 102 06</v>
          </cell>
          <cell r="B1075" t="str">
            <v>Esc. carga transp. mat 3a cat DMT 800 a 1000m</v>
          </cell>
          <cell r="E1075" t="str">
            <v>m3</v>
          </cell>
          <cell r="F1075">
            <v>24.25</v>
          </cell>
        </row>
        <row r="1076">
          <cell r="A1076" t="str">
            <v>5 S 01 102 07</v>
          </cell>
          <cell r="B1076" t="str">
            <v>Esc. carga transp. mat 3a cat DMT 1000 a 1200m</v>
          </cell>
          <cell r="E1076" t="str">
            <v>m3</v>
          </cell>
          <cell r="F1076">
            <v>24.68</v>
          </cell>
        </row>
        <row r="1077">
          <cell r="A1077" t="str">
            <v>5 S 01 510 00</v>
          </cell>
          <cell r="B1077" t="str">
            <v>Compactação de aterros a 95% proctor normal</v>
          </cell>
          <cell r="E1077" t="str">
            <v>m3</v>
          </cell>
          <cell r="F1077">
            <v>1.7</v>
          </cell>
        </row>
        <row r="1078">
          <cell r="A1078" t="str">
            <v>5 S 01 511 00</v>
          </cell>
          <cell r="B1078" t="str">
            <v>Compactação de aterros a 100% proctor normal</v>
          </cell>
          <cell r="E1078" t="str">
            <v>m3</v>
          </cell>
          <cell r="F1078">
            <v>2.02</v>
          </cell>
        </row>
        <row r="1079">
          <cell r="A1079" t="str">
            <v>5 S 01 513 01</v>
          </cell>
          <cell r="B1079" t="str">
            <v>Compactação de material de "bota-fora"</v>
          </cell>
          <cell r="E1079" t="str">
            <v>m3</v>
          </cell>
          <cell r="F1079">
            <v>1.3</v>
          </cell>
        </row>
        <row r="1080">
          <cell r="A1080" t="str">
            <v>5 S 02 100 00</v>
          </cell>
          <cell r="B1080" t="str">
            <v>Reforço do subleito</v>
          </cell>
          <cell r="E1080" t="str">
            <v>m3</v>
          </cell>
          <cell r="F1080">
            <v>8.57</v>
          </cell>
        </row>
        <row r="1081">
          <cell r="A1081" t="str">
            <v>5 S 02 110 00</v>
          </cell>
          <cell r="B1081" t="str">
            <v>Regularização do subleito</v>
          </cell>
          <cell r="E1081" t="str">
            <v>m2</v>
          </cell>
          <cell r="F1081">
            <v>0.53</v>
          </cell>
        </row>
        <row r="1082">
          <cell r="A1082" t="str">
            <v>5 S 02 110 01</v>
          </cell>
          <cell r="B1082" t="str">
            <v>Regul. subleito c/ fresa. corte contr. aut. greide</v>
          </cell>
          <cell r="E1082" t="str">
            <v>m2</v>
          </cell>
          <cell r="F1082">
            <v>0.83</v>
          </cell>
        </row>
        <row r="1083">
          <cell r="A1083" t="str">
            <v>5 S 02 200 00</v>
          </cell>
          <cell r="B1083" t="str">
            <v>Sub-base solo estabilizado granul. s/ mistura</v>
          </cell>
          <cell r="E1083" t="str">
            <v>m3</v>
          </cell>
          <cell r="F1083">
            <v>8.57</v>
          </cell>
        </row>
        <row r="1084">
          <cell r="A1084" t="str">
            <v>5 S 02 200 01</v>
          </cell>
          <cell r="B1084" t="str">
            <v>Base solo estabilizado granul. s/ mistura</v>
          </cell>
          <cell r="E1084" t="str">
            <v>m3</v>
          </cell>
          <cell r="F1084">
            <v>8.57</v>
          </cell>
        </row>
        <row r="1085">
          <cell r="A1085" t="str">
            <v>5 S 02 201 00</v>
          </cell>
          <cell r="B1085" t="str">
            <v>Recomposição camada de base s/ adição de material</v>
          </cell>
          <cell r="E1085" t="str">
            <v>m2</v>
          </cell>
          <cell r="F1085">
            <v>0.53</v>
          </cell>
        </row>
        <row r="1086">
          <cell r="A1086" t="str">
            <v>5 S 02 210 00</v>
          </cell>
          <cell r="B1086" t="str">
            <v>Sub-base estabiliz. granul. c/ mist. solo na pista</v>
          </cell>
          <cell r="E1086" t="str">
            <v>m3</v>
          </cell>
          <cell r="F1086">
            <v>9.07</v>
          </cell>
        </row>
        <row r="1087">
          <cell r="A1087" t="str">
            <v>5 S 02 210 01</v>
          </cell>
          <cell r="B1087" t="str">
            <v>Sub-base estab. granul.c/mist. solo-areia na pista</v>
          </cell>
          <cell r="E1087" t="str">
            <v>m3</v>
          </cell>
          <cell r="F1087">
            <v>10.43</v>
          </cell>
        </row>
        <row r="1088">
          <cell r="A1088" t="str">
            <v>5 S 02 210 02</v>
          </cell>
          <cell r="B1088" t="str">
            <v>Base estabiliz.granul.c/ mist. solo areia na pista</v>
          </cell>
          <cell r="E1088" t="str">
            <v>m3</v>
          </cell>
          <cell r="F1088">
            <v>10.43</v>
          </cell>
        </row>
        <row r="1089">
          <cell r="A1089" t="str">
            <v>5 S 02 220 00</v>
          </cell>
          <cell r="B1089" t="str">
            <v>Base estabilizada granul. c/ mistura solo-brita</v>
          </cell>
          <cell r="E1089" t="str">
            <v>m3</v>
          </cell>
          <cell r="F1089">
            <v>27.52</v>
          </cell>
        </row>
        <row r="1090">
          <cell r="A1090" t="str">
            <v>5 S 02 230 00</v>
          </cell>
          <cell r="B1090" t="str">
            <v>Base de brita graduada</v>
          </cell>
          <cell r="E1090" t="str">
            <v>m3</v>
          </cell>
          <cell r="F1090">
            <v>43.43</v>
          </cell>
        </row>
        <row r="1091">
          <cell r="A1091" t="str">
            <v>5 S 02 230 01</v>
          </cell>
          <cell r="B1091" t="str">
            <v>Base brita grad.c/distr.agreg. contr. autom.greide</v>
          </cell>
          <cell r="E1091" t="str">
            <v>m3</v>
          </cell>
          <cell r="F1091">
            <v>44.54</v>
          </cell>
        </row>
        <row r="1092">
          <cell r="A1092" t="str">
            <v>5 S 02 231 00</v>
          </cell>
          <cell r="B1092" t="str">
            <v>Base de macadame hidraúlico</v>
          </cell>
          <cell r="E1092" t="str">
            <v>m3</v>
          </cell>
          <cell r="F1092">
            <v>38.22</v>
          </cell>
        </row>
        <row r="1093">
          <cell r="A1093" t="str">
            <v>5 S 02 240 11</v>
          </cell>
          <cell r="B1093" t="str">
            <v>Recomposição camada de base c/ adição de cimento</v>
          </cell>
          <cell r="E1093" t="str">
            <v>m3</v>
          </cell>
          <cell r="F1093">
            <v>52.12</v>
          </cell>
        </row>
        <row r="1094">
          <cell r="A1094" t="str">
            <v>5 S 02 241 01</v>
          </cell>
          <cell r="B1094" t="str">
            <v>Base de solo cimento com mistura em usina</v>
          </cell>
          <cell r="E1094" t="str">
            <v>m3</v>
          </cell>
          <cell r="F1094">
            <v>109.61</v>
          </cell>
        </row>
        <row r="1095">
          <cell r="A1095" t="str">
            <v>5 S 02 243 01</v>
          </cell>
          <cell r="B1095" t="str">
            <v>Sub-base solo melhorado c/cimento c/mist. em usina</v>
          </cell>
          <cell r="E1095" t="str">
            <v>m3</v>
          </cell>
          <cell r="F1095">
            <v>64.09</v>
          </cell>
        </row>
        <row r="1096">
          <cell r="A1096" t="str">
            <v>5 S 02 249 11</v>
          </cell>
          <cell r="B1096" t="str">
            <v>Recomp. base c/ demol. do rev. e incorp. à base</v>
          </cell>
          <cell r="E1096" t="str">
            <v>m3</v>
          </cell>
          <cell r="F1096">
            <v>12.8</v>
          </cell>
        </row>
        <row r="1097">
          <cell r="A1097" t="str">
            <v>5 S 02 300 00</v>
          </cell>
          <cell r="B1097" t="str">
            <v>Imprimação</v>
          </cell>
          <cell r="E1097" t="str">
            <v>m2</v>
          </cell>
          <cell r="F1097">
            <v>0.17</v>
          </cell>
        </row>
        <row r="1098">
          <cell r="A1098" t="str">
            <v>5 S 02 400 00</v>
          </cell>
          <cell r="B1098" t="str">
            <v>Pintura de ligação</v>
          </cell>
          <cell r="E1098" t="str">
            <v>m2</v>
          </cell>
          <cell r="F1098">
            <v>0.1</v>
          </cell>
        </row>
        <row r="1099">
          <cell r="A1099" t="str">
            <v>5 S 02 500 00</v>
          </cell>
          <cell r="B1099" t="str">
            <v>Tratamento superficial simples c/ CAP</v>
          </cell>
          <cell r="E1099" t="str">
            <v>m2</v>
          </cell>
          <cell r="F1099">
            <v>0.5</v>
          </cell>
        </row>
        <row r="1100">
          <cell r="A1100" t="str">
            <v>5 S 02 500 01</v>
          </cell>
          <cell r="B1100" t="str">
            <v>Tratamento superficial simples c/ emulsão</v>
          </cell>
          <cell r="E1100" t="str">
            <v>m2</v>
          </cell>
          <cell r="F1100">
            <v>0.47</v>
          </cell>
        </row>
        <row r="1101">
          <cell r="A1101" t="str">
            <v>5 S 02 500 02</v>
          </cell>
          <cell r="B1101" t="str">
            <v>Tratamento superficial simples c/ banho diluído</v>
          </cell>
          <cell r="E1101" t="str">
            <v>m2</v>
          </cell>
          <cell r="F1101">
            <v>0.54</v>
          </cell>
        </row>
        <row r="1102">
          <cell r="A1102" t="str">
            <v>5 S 02 501 00</v>
          </cell>
          <cell r="B1102" t="str">
            <v>Tratamento superficial duplo c/ CAP</v>
          </cell>
          <cell r="E1102" t="str">
            <v>m2</v>
          </cell>
          <cell r="F1102">
            <v>1.49</v>
          </cell>
        </row>
        <row r="1103">
          <cell r="A1103" t="str">
            <v>5 S 02 501 01</v>
          </cell>
          <cell r="B1103" t="str">
            <v>Tratamento superficial duplo c/ emulsão</v>
          </cell>
          <cell r="E1103" t="str">
            <v>m2</v>
          </cell>
          <cell r="F1103">
            <v>1.49</v>
          </cell>
        </row>
        <row r="1104">
          <cell r="A1104" t="str">
            <v>5 S 02 501 02</v>
          </cell>
          <cell r="B1104" t="str">
            <v>Tratamento superficial duplo c/ banho diluído</v>
          </cell>
          <cell r="E1104" t="str">
            <v>m2</v>
          </cell>
          <cell r="F1104">
            <v>1.63</v>
          </cell>
        </row>
        <row r="1105">
          <cell r="A1105" t="str">
            <v>5 S 02 502 00</v>
          </cell>
          <cell r="B1105" t="str">
            <v>Tratamento superficial triplo c/ CAP</v>
          </cell>
          <cell r="E1105" t="str">
            <v>m2</v>
          </cell>
          <cell r="F1105">
            <v>2.14</v>
          </cell>
        </row>
        <row r="1106">
          <cell r="A1106" t="str">
            <v>5 S 02 502 01</v>
          </cell>
          <cell r="B1106" t="str">
            <v>Tratamento superficial triplo c/ emulsão</v>
          </cell>
          <cell r="E1106" t="str">
            <v>m2</v>
          </cell>
          <cell r="F1106">
            <v>2.16</v>
          </cell>
        </row>
        <row r="1107">
          <cell r="A1107" t="str">
            <v>5 S 02 502 02</v>
          </cell>
          <cell r="B1107" t="str">
            <v>Tratamento superficial triplo c/ banho diluído</v>
          </cell>
          <cell r="E1107" t="str">
            <v>m2</v>
          </cell>
          <cell r="F1107">
            <v>2.34</v>
          </cell>
        </row>
        <row r="1108">
          <cell r="A1108" t="str">
            <v>5 S 02 511 01</v>
          </cell>
          <cell r="B1108" t="str">
            <v>Micro-revestimento a frio - Microflex 0,8cm</v>
          </cell>
          <cell r="E1108" t="str">
            <v>m2</v>
          </cell>
          <cell r="F1108">
            <v>1.22</v>
          </cell>
        </row>
        <row r="1109">
          <cell r="A1109" t="str">
            <v>5 S 02 511 02</v>
          </cell>
          <cell r="B1109" t="str">
            <v>Micro-revestimento a frio - Microflex 1,5 cm</v>
          </cell>
          <cell r="E1109" t="str">
            <v>m2</v>
          </cell>
          <cell r="F1109">
            <v>2.39</v>
          </cell>
        </row>
        <row r="1110">
          <cell r="A1110" t="str">
            <v>5 S 02 511 03</v>
          </cell>
          <cell r="B1110" t="str">
            <v>Micro-revestimento a frio - Microflex 2,0 cm</v>
          </cell>
          <cell r="E1110" t="str">
            <v>m2</v>
          </cell>
          <cell r="F1110">
            <v>3.17</v>
          </cell>
        </row>
        <row r="1111">
          <cell r="A1111" t="str">
            <v>5 S 02 511 04</v>
          </cell>
          <cell r="B1111" t="str">
            <v>Micro-revestimento a frio - Microflex - 2,5 cm</v>
          </cell>
          <cell r="E1111" t="str">
            <v>m2</v>
          </cell>
          <cell r="F1111">
            <v>3.73</v>
          </cell>
        </row>
        <row r="1112">
          <cell r="A1112" t="str">
            <v>5 S 02 512 01</v>
          </cell>
          <cell r="B1112" t="str">
            <v>Lama asfáltica fina (granulometrias I e II)</v>
          </cell>
          <cell r="E1112" t="str">
            <v>m2</v>
          </cell>
          <cell r="F1112">
            <v>0.52</v>
          </cell>
        </row>
        <row r="1113">
          <cell r="A1113" t="str">
            <v>5 S 02 512 02</v>
          </cell>
          <cell r="B1113" t="str">
            <v>Lama asfáltica grossa (granulometrias III e IV)</v>
          </cell>
          <cell r="E1113" t="str">
            <v>m2</v>
          </cell>
          <cell r="F1113">
            <v>0.93</v>
          </cell>
        </row>
        <row r="1114">
          <cell r="A1114" t="str">
            <v>5 S 02 530 00</v>
          </cell>
          <cell r="B1114" t="str">
            <v>Pré-misturado a frio</v>
          </cell>
          <cell r="E1114" t="str">
            <v>m3</v>
          </cell>
          <cell r="F1114">
            <v>61.21</v>
          </cell>
        </row>
        <row r="1115">
          <cell r="A1115" t="str">
            <v>5 S 02 531 00</v>
          </cell>
          <cell r="B1115" t="str">
            <v>Macadame betuminoso por penetração</v>
          </cell>
          <cell r="E1115" t="str">
            <v>m3</v>
          </cell>
          <cell r="F1115">
            <v>51.61</v>
          </cell>
        </row>
        <row r="1116">
          <cell r="A1116" t="str">
            <v>5 S 02 532 00</v>
          </cell>
          <cell r="B1116" t="str">
            <v>Areia-asfalto a quente</v>
          </cell>
          <cell r="E1116" t="str">
            <v>t</v>
          </cell>
          <cell r="F1116">
            <v>39.270000000000003</v>
          </cell>
        </row>
        <row r="1117">
          <cell r="A1117" t="str">
            <v>5 S 02 540 01</v>
          </cell>
          <cell r="B1117" t="str">
            <v>Conc. betumin.usinado a quente - capa de rolamento</v>
          </cell>
          <cell r="E1117" t="str">
            <v>t</v>
          </cell>
          <cell r="F1117">
            <v>34.75</v>
          </cell>
        </row>
        <row r="1118">
          <cell r="A1118" t="str">
            <v>5 S 02 540 02</v>
          </cell>
          <cell r="B1118" t="str">
            <v>Concreto betuminoso usinado a quente - binder</v>
          </cell>
          <cell r="E1118" t="str">
            <v>t</v>
          </cell>
          <cell r="F1118">
            <v>34.22</v>
          </cell>
        </row>
        <row r="1119">
          <cell r="A1119" t="str">
            <v>5 S 02 540 11</v>
          </cell>
          <cell r="B1119" t="str">
            <v>CBUQ reciclado a quente no local</v>
          </cell>
          <cell r="E1119" t="str">
            <v>t</v>
          </cell>
          <cell r="F1119" t="str">
            <v>excluído</v>
          </cell>
        </row>
        <row r="1120">
          <cell r="A1120" t="str">
            <v>5 S 02 540 12</v>
          </cell>
          <cell r="B1120" t="str">
            <v>CBUQ reciclado em usina fixa</v>
          </cell>
          <cell r="E1120" t="str">
            <v>t</v>
          </cell>
          <cell r="F1120">
            <v>29.87</v>
          </cell>
        </row>
        <row r="1121">
          <cell r="A1121" t="str">
            <v>5 S 02 600 00</v>
          </cell>
          <cell r="B1121" t="str">
            <v>Manta sintét. p/ recap.asfál.- fornec. e aplicação</v>
          </cell>
          <cell r="E1121" t="str">
            <v>m2</v>
          </cell>
          <cell r="F1121">
            <v>4.68</v>
          </cell>
        </row>
        <row r="1122">
          <cell r="A1122" t="str">
            <v>5 S 02 607 00</v>
          </cell>
          <cell r="B1122" t="str">
            <v>Concreto cimento portland c/ equip. pequeno porte</v>
          </cell>
          <cell r="E1122" t="str">
            <v>m3</v>
          </cell>
          <cell r="F1122">
            <v>312.11</v>
          </cell>
        </row>
        <row r="1123">
          <cell r="A1123" t="str">
            <v>5 S 02 702 00</v>
          </cell>
          <cell r="B1123" t="str">
            <v>Limpeza e enchimento de junta de pavimento de conc</v>
          </cell>
          <cell r="E1123" t="str">
            <v>m</v>
          </cell>
          <cell r="F1123">
            <v>2.64</v>
          </cell>
        </row>
        <row r="1124">
          <cell r="A1124" t="str">
            <v>5 S 02 905 00</v>
          </cell>
          <cell r="B1124" t="str">
            <v>Remoção mecanizada de revestimento betuminoso</v>
          </cell>
          <cell r="E1124" t="str">
            <v>m3</v>
          </cell>
          <cell r="F1124">
            <v>6.16</v>
          </cell>
        </row>
        <row r="1125">
          <cell r="A1125" t="str">
            <v>5 S 02 905 01</v>
          </cell>
          <cell r="B1125" t="str">
            <v>Remoção manual de revestimento betuminoso</v>
          </cell>
          <cell r="E1125" t="str">
            <v>m3</v>
          </cell>
          <cell r="F1125">
            <v>104.36</v>
          </cell>
        </row>
        <row r="1126">
          <cell r="A1126" t="str">
            <v>5 S 02 906 00</v>
          </cell>
          <cell r="B1126" t="str">
            <v>Remoção mecanizada da camada granular pavimento</v>
          </cell>
          <cell r="E1126" t="str">
            <v>m3</v>
          </cell>
          <cell r="F1126">
            <v>3.95</v>
          </cell>
        </row>
        <row r="1127">
          <cell r="A1127" t="str">
            <v>5 S 02 906 01</v>
          </cell>
          <cell r="B1127" t="str">
            <v>Remoção manual da camada granular do pavimento</v>
          </cell>
          <cell r="E1127" t="str">
            <v>m3</v>
          </cell>
          <cell r="F1127">
            <v>56.65</v>
          </cell>
        </row>
        <row r="1128">
          <cell r="A1128" t="str">
            <v>5 S 02 907 00</v>
          </cell>
          <cell r="B1128" t="str">
            <v>Remoção mecanizada material de baixa capac.suporte</v>
          </cell>
          <cell r="E1128" t="str">
            <v>m3</v>
          </cell>
          <cell r="F1128">
            <v>3.89</v>
          </cell>
        </row>
        <row r="1129">
          <cell r="A1129" t="str">
            <v>5 S 02 907 01</v>
          </cell>
          <cell r="B1129" t="str">
            <v>Remoção manual de material de baixa capac.suporte</v>
          </cell>
          <cell r="E1129" t="str">
            <v>m3</v>
          </cell>
          <cell r="F1129">
            <v>48</v>
          </cell>
        </row>
        <row r="1130">
          <cell r="A1130" t="str">
            <v>5 S 02 908 00</v>
          </cell>
          <cell r="B1130" t="str">
            <v>Arrancamento e remoção de paralelepípedos</v>
          </cell>
          <cell r="E1130" t="str">
            <v>m2</v>
          </cell>
          <cell r="F1130">
            <v>13.14</v>
          </cell>
        </row>
        <row r="1131">
          <cell r="A1131" t="str">
            <v>5 S 02 909 00</v>
          </cell>
          <cell r="B1131" t="str">
            <v>Arrancamento e remoção de meios-fios</v>
          </cell>
          <cell r="E1131" t="str">
            <v>m3</v>
          </cell>
          <cell r="F1131">
            <v>71.58</v>
          </cell>
        </row>
        <row r="1132">
          <cell r="A1132" t="str">
            <v>5 S 02 990 11</v>
          </cell>
          <cell r="B1132" t="str">
            <v>Fresagem contínua do revest. betuminoso</v>
          </cell>
          <cell r="E1132" t="str">
            <v>m3</v>
          </cell>
          <cell r="F1132">
            <v>93.45</v>
          </cell>
        </row>
        <row r="1133">
          <cell r="A1133" t="str">
            <v>5 S 02 990 12</v>
          </cell>
          <cell r="B1133" t="str">
            <v>Fresagem descontínua revest. betuminoso</v>
          </cell>
          <cell r="E1133" t="str">
            <v>m3</v>
          </cell>
          <cell r="F1133">
            <v>129.79</v>
          </cell>
        </row>
        <row r="1134">
          <cell r="A1134" t="str">
            <v>5 S 04 300 16</v>
          </cell>
          <cell r="B1134" t="str">
            <v>Bueiro met. chapas múltiplas D=1,60m galv.</v>
          </cell>
          <cell r="E1134" t="str">
            <v>m</v>
          </cell>
          <cell r="F1134">
            <v>1028.1099999999999</v>
          </cell>
        </row>
        <row r="1135">
          <cell r="A1135" t="str">
            <v>5 S 04 300 20</v>
          </cell>
          <cell r="B1135" t="str">
            <v>Bueiro met. chapas múltiplas D=2,00m galv.</v>
          </cell>
          <cell r="E1135" t="str">
            <v>m</v>
          </cell>
          <cell r="F1135">
            <v>1279.3399999999999</v>
          </cell>
        </row>
        <row r="1136">
          <cell r="A1136" t="str">
            <v>5 S 04 301 16</v>
          </cell>
          <cell r="B1136" t="str">
            <v>Bueiro met. chapas múltiplas D=1,60m rev. epoxy</v>
          </cell>
          <cell r="E1136" t="str">
            <v>m</v>
          </cell>
          <cell r="F1136">
            <v>1076.94</v>
          </cell>
        </row>
        <row r="1137">
          <cell r="A1137" t="str">
            <v>5 S 04 301 20</v>
          </cell>
          <cell r="B1137" t="str">
            <v>Bueiro met. chapas múltiplas D=2,00m rev. epoxy</v>
          </cell>
          <cell r="E1137" t="str">
            <v>m</v>
          </cell>
          <cell r="F1137">
            <v>1339.98</v>
          </cell>
        </row>
        <row r="1138">
          <cell r="A1138" t="str">
            <v>5 S 04 310 16</v>
          </cell>
          <cell r="B1138" t="str">
            <v>Bueiro met. s/ interrup. de tráf. D=1,60m galv.</v>
          </cell>
          <cell r="E1138" t="str">
            <v>m</v>
          </cell>
          <cell r="F1138">
            <v>1958.05</v>
          </cell>
        </row>
        <row r="1139">
          <cell r="A1139" t="str">
            <v>5 S 04 310 20</v>
          </cell>
          <cell r="B1139" t="str">
            <v>Bueiro met. s/ interrup. de tráf. D=2,00m galv.</v>
          </cell>
          <cell r="E1139" t="str">
            <v>m</v>
          </cell>
          <cell r="F1139">
            <v>2435.4499999999998</v>
          </cell>
        </row>
        <row r="1140">
          <cell r="A1140" t="str">
            <v>5 S 04 311 16</v>
          </cell>
          <cell r="B1140" t="str">
            <v>Bueiro met.s/interrupção traf. D=1,60 m rev.epoxy</v>
          </cell>
          <cell r="E1140" t="str">
            <v>m</v>
          </cell>
          <cell r="F1140">
            <v>2031.03</v>
          </cell>
        </row>
        <row r="1141">
          <cell r="A1141" t="str">
            <v>5 S 04 311 20</v>
          </cell>
          <cell r="B1141" t="str">
            <v>Bueiro met.s/interrupção tráf. D=2,00 m rev. epoxy</v>
          </cell>
          <cell r="E1141" t="str">
            <v>m</v>
          </cell>
          <cell r="F1141">
            <v>2442.35</v>
          </cell>
        </row>
        <row r="1142">
          <cell r="A1142" t="str">
            <v>5 S 04 999 01</v>
          </cell>
          <cell r="B1142" t="str">
            <v>Remoção de bueiros existentes</v>
          </cell>
          <cell r="E1142" t="str">
            <v>m</v>
          </cell>
          <cell r="F1142">
            <v>36.86</v>
          </cell>
        </row>
        <row r="1143">
          <cell r="A1143" t="str">
            <v>5 S 04 999 04</v>
          </cell>
          <cell r="B1143" t="str">
            <v>Restauração de disp. danif. com concr. fck=12 MPa</v>
          </cell>
          <cell r="E1143" t="str">
            <v>m3</v>
          </cell>
          <cell r="F1143">
            <v>246.17</v>
          </cell>
        </row>
        <row r="1144">
          <cell r="A1144" t="str">
            <v>5 S 04 999 07</v>
          </cell>
          <cell r="B1144" t="str">
            <v>Demolição de dispositivos de concreto simples</v>
          </cell>
          <cell r="E1144" t="str">
            <v>m3</v>
          </cell>
          <cell r="F1144">
            <v>67.47</v>
          </cell>
        </row>
        <row r="1145">
          <cell r="A1145" t="str">
            <v>5 S 04 999 08</v>
          </cell>
          <cell r="B1145" t="str">
            <v>Demolição de dispositivos de concreto armado</v>
          </cell>
          <cell r="E1145" t="str">
            <v>m3</v>
          </cell>
          <cell r="F1145">
            <v>306.33</v>
          </cell>
        </row>
        <row r="1146">
          <cell r="A1146" t="str">
            <v>5 S 05 100 00</v>
          </cell>
          <cell r="B1146" t="str">
            <v>Enleivamento</v>
          </cell>
          <cell r="E1146" t="str">
            <v>m2</v>
          </cell>
          <cell r="F1146">
            <v>3.92</v>
          </cell>
        </row>
        <row r="1147">
          <cell r="A1147" t="str">
            <v>5 S 05 102 00</v>
          </cell>
          <cell r="B1147" t="str">
            <v>Hidrossemeadura</v>
          </cell>
          <cell r="E1147" t="str">
            <v>m2</v>
          </cell>
          <cell r="F1147">
            <v>0.86</v>
          </cell>
        </row>
        <row r="1148">
          <cell r="A1148" t="str">
            <v>5 S 05 300 01</v>
          </cell>
          <cell r="B1148" t="str">
            <v>Alvenaria de pedra arrumada</v>
          </cell>
          <cell r="E1148" t="str">
            <v>m3</v>
          </cell>
          <cell r="F1148">
            <v>56.22</v>
          </cell>
        </row>
        <row r="1149">
          <cell r="A1149" t="str">
            <v>5 S 05 300 02</v>
          </cell>
          <cell r="B1149" t="str">
            <v>Enrocamento de pedra jogada</v>
          </cell>
          <cell r="E1149" t="str">
            <v>m3</v>
          </cell>
          <cell r="F1149">
            <v>32.03</v>
          </cell>
        </row>
        <row r="1150">
          <cell r="A1150" t="str">
            <v>5 S 05 301 00</v>
          </cell>
          <cell r="B1150" t="str">
            <v>Alvenaria de pedra argamassada</v>
          </cell>
          <cell r="E1150" t="str">
            <v>m3</v>
          </cell>
          <cell r="F1150">
            <v>139.43</v>
          </cell>
        </row>
        <row r="1151">
          <cell r="A1151" t="str">
            <v>5 S 05 302 01</v>
          </cell>
          <cell r="B1151" t="str">
            <v>Muro de gabião tipo caixa</v>
          </cell>
          <cell r="E1151" t="str">
            <v>m3</v>
          </cell>
          <cell r="F1151">
            <v>138.34</v>
          </cell>
        </row>
        <row r="1152">
          <cell r="A1152" t="str">
            <v>5 S 05 303 01</v>
          </cell>
          <cell r="B1152" t="str">
            <v>Terra armada - ECE - greide 0,0&lt;h&lt;6,00m</v>
          </cell>
          <cell r="E1152" t="str">
            <v>m2</v>
          </cell>
          <cell r="F1152">
            <v>196.56</v>
          </cell>
        </row>
        <row r="1153">
          <cell r="A1153" t="str">
            <v>5 S 05 303 02</v>
          </cell>
          <cell r="B1153" t="str">
            <v>Terra armada - ECE - greide 6,0&lt;h&lt;9,00</v>
          </cell>
          <cell r="E1153" t="str">
            <v>m2</v>
          </cell>
          <cell r="F1153">
            <v>220.52</v>
          </cell>
        </row>
        <row r="1154">
          <cell r="A1154" t="str">
            <v>5 S 05 303 03</v>
          </cell>
          <cell r="B1154" t="str">
            <v>Terra armada - ECE - greide 9,0&lt;h&lt;12,00m</v>
          </cell>
          <cell r="E1154" t="str">
            <v>m2</v>
          </cell>
          <cell r="F1154">
            <v>244.38</v>
          </cell>
        </row>
        <row r="1155">
          <cell r="A1155" t="str">
            <v>5 S 05 303 04</v>
          </cell>
          <cell r="B1155" t="str">
            <v>Terra armada - ECE - pé de talude 0,0&lt;h&lt;6,00m</v>
          </cell>
          <cell r="E1155" t="str">
            <v>m2</v>
          </cell>
          <cell r="F1155">
            <v>231.72</v>
          </cell>
        </row>
        <row r="1156">
          <cell r="A1156" t="str">
            <v>5 S 05 303 05</v>
          </cell>
          <cell r="B1156" t="str">
            <v>Terra armada - ECE - pé de talude 6,0&lt;h&lt;9,00m</v>
          </cell>
          <cell r="E1156" t="str">
            <v>m2</v>
          </cell>
          <cell r="F1156">
            <v>260.49</v>
          </cell>
        </row>
        <row r="1157">
          <cell r="A1157" t="str">
            <v>5 S 05 303 06</v>
          </cell>
          <cell r="B1157" t="str">
            <v>Terra armada - ECE - pé de talude 9,0&lt;h&lt;12,00m</v>
          </cell>
          <cell r="E1157" t="str">
            <v>m2</v>
          </cell>
          <cell r="F1157">
            <v>287.66000000000003</v>
          </cell>
        </row>
        <row r="1158">
          <cell r="A1158" t="str">
            <v>5 S 05 303 07</v>
          </cell>
          <cell r="B1158" t="str">
            <v>Terra armada - ECE - encontro portante 0,0&lt;h&lt;6,0m</v>
          </cell>
          <cell r="E1158" t="str">
            <v>m2</v>
          </cell>
          <cell r="F1158">
            <v>421.92</v>
          </cell>
        </row>
        <row r="1159">
          <cell r="A1159" t="str">
            <v>5 S 05 303 08</v>
          </cell>
          <cell r="B1159" t="str">
            <v>Terra armada - ECE - encontro portante 6,0&lt;h&lt;9,00m</v>
          </cell>
          <cell r="E1159" t="str">
            <v>m2</v>
          </cell>
          <cell r="F1159">
            <v>562.24</v>
          </cell>
        </row>
        <row r="1160">
          <cell r="A1160" t="str">
            <v>5 S 05 303 09</v>
          </cell>
          <cell r="B1160" t="str">
            <v>Escamas de concreto armado para terra armada</v>
          </cell>
          <cell r="E1160" t="str">
            <v>m3</v>
          </cell>
          <cell r="F1160">
            <v>535.33000000000004</v>
          </cell>
        </row>
        <row r="1161">
          <cell r="A1161" t="str">
            <v>5 S 05 303 10</v>
          </cell>
          <cell r="B1161" t="str">
            <v>Conc. de soleira e arrem. de maciço de terra arm.</v>
          </cell>
          <cell r="E1161" t="str">
            <v>m3</v>
          </cell>
          <cell r="F1161">
            <v>254.14</v>
          </cell>
        </row>
        <row r="1162">
          <cell r="A1162" t="str">
            <v>5 S 05 303 11</v>
          </cell>
          <cell r="B1162" t="str">
            <v>Montagem de maciço terra armada</v>
          </cell>
          <cell r="E1162" t="str">
            <v>m2</v>
          </cell>
          <cell r="F1162">
            <v>61.95</v>
          </cell>
        </row>
        <row r="1163">
          <cell r="A1163" t="str">
            <v>5 S 05 340 01</v>
          </cell>
          <cell r="B1163" t="str">
            <v>Execução cortina atirantada conc.armado fck=15 MPa</v>
          </cell>
          <cell r="E1163" t="str">
            <v>m3</v>
          </cell>
          <cell r="F1163">
            <v>882.36</v>
          </cell>
        </row>
        <row r="1164">
          <cell r="A1164" t="str">
            <v>5 S 05 900 01</v>
          </cell>
          <cell r="B1164" t="str">
            <v>Execução tirante protendido cortina atirantada</v>
          </cell>
          <cell r="E1164" t="str">
            <v>m</v>
          </cell>
          <cell r="F1164">
            <v>92.75</v>
          </cell>
        </row>
        <row r="1165">
          <cell r="A1165" t="str">
            <v>5 S 06 400 01</v>
          </cell>
          <cell r="B1165" t="str">
            <v>Cêrcas arame farp. c/ mourão conc. seção quadr.</v>
          </cell>
          <cell r="E1165" t="str">
            <v>m</v>
          </cell>
          <cell r="F1165">
            <v>15.13</v>
          </cell>
        </row>
        <row r="1166">
          <cell r="A1166" t="str">
            <v>5 S 06 400 02</v>
          </cell>
          <cell r="B1166" t="str">
            <v>Cerca arame farp. c/ mourão de conc. seção triang</v>
          </cell>
          <cell r="E1166" t="str">
            <v>m</v>
          </cell>
          <cell r="F1166">
            <v>11.7</v>
          </cell>
        </row>
        <row r="1167">
          <cell r="A1167" t="str">
            <v>5 S 06 410 00</v>
          </cell>
          <cell r="B1167" t="str">
            <v>Cêrcas arame farpado com suporte madeira</v>
          </cell>
          <cell r="E1167" t="str">
            <v>m</v>
          </cell>
          <cell r="F1167">
            <v>18.739999999999998</v>
          </cell>
        </row>
        <row r="1168">
          <cell r="A1168" t="str">
            <v>5 S 09 001 07</v>
          </cell>
          <cell r="B1168" t="str">
            <v>Transporte local em rodov. não pavim.</v>
          </cell>
          <cell r="E1168" t="str">
            <v>tkm</v>
          </cell>
          <cell r="F1168">
            <v>0.55000000000000004</v>
          </cell>
        </row>
        <row r="1169">
          <cell r="A1169" t="str">
            <v>5 S 09 001 90</v>
          </cell>
          <cell r="B1169" t="str">
            <v>Transporte comercial c/ carroc. rodov. não pav.</v>
          </cell>
          <cell r="E1169" t="str">
            <v>tkm</v>
          </cell>
          <cell r="F1169">
            <v>0.36</v>
          </cell>
        </row>
        <row r="1170">
          <cell r="A1170" t="str">
            <v>5 S 09 002 07</v>
          </cell>
          <cell r="B1170" t="str">
            <v>Transporte local em rodov. pavim.</v>
          </cell>
          <cell r="E1170" t="str">
            <v>tkm</v>
          </cell>
          <cell r="F1170">
            <v>0.41</v>
          </cell>
        </row>
        <row r="1171">
          <cell r="A1171" t="str">
            <v>5 S 09 002 90</v>
          </cell>
          <cell r="B1171" t="str">
            <v>Transporte comercial c/ carroceria rodov. pav.</v>
          </cell>
          <cell r="E1171" t="str">
            <v>tkm</v>
          </cell>
          <cell r="F1171">
            <v>0.24</v>
          </cell>
        </row>
        <row r="1173">
          <cell r="B1173" t="str">
            <v>MATERIAIS</v>
          </cell>
          <cell r="C1173" t="str">
            <v>Und Com</v>
          </cell>
          <cell r="D1173" t="str">
            <v>Fator de Conversão</v>
          </cell>
          <cell r="E1173" t="str">
            <v>Und</v>
          </cell>
        </row>
        <row r="1174">
          <cell r="A1174" t="str">
            <v>AM01</v>
          </cell>
          <cell r="B1174" t="str">
            <v>Aço D=4,2 mm CA 25</v>
          </cell>
          <cell r="C1174" t="str">
            <v>kg</v>
          </cell>
          <cell r="D1174">
            <v>1</v>
          </cell>
          <cell r="E1174" t="str">
            <v>kg</v>
          </cell>
        </row>
        <row r="1175">
          <cell r="A1175" t="str">
            <v>AM02</v>
          </cell>
          <cell r="B1175" t="str">
            <v>Aço D=6,3 mm CA 25</v>
          </cell>
          <cell r="C1175" t="str">
            <v>kg</v>
          </cell>
          <cell r="D1175">
            <v>1</v>
          </cell>
          <cell r="E1175" t="str">
            <v>kg</v>
          </cell>
        </row>
        <row r="1176">
          <cell r="A1176" t="str">
            <v>AM03</v>
          </cell>
          <cell r="B1176" t="str">
            <v>Aço D=10 mm CA 25</v>
          </cell>
          <cell r="C1176" t="str">
            <v>kg</v>
          </cell>
          <cell r="D1176">
            <v>1</v>
          </cell>
          <cell r="E1176" t="str">
            <v>kg</v>
          </cell>
        </row>
        <row r="1177">
          <cell r="A1177" t="str">
            <v>AM04</v>
          </cell>
          <cell r="B1177" t="str">
            <v>Aço D=6,3 mm CA 50</v>
          </cell>
          <cell r="C1177" t="str">
            <v>kg</v>
          </cell>
          <cell r="D1177">
            <v>1</v>
          </cell>
          <cell r="E1177" t="str">
            <v>kg</v>
          </cell>
        </row>
        <row r="1178">
          <cell r="A1178" t="str">
            <v>AM05</v>
          </cell>
          <cell r="B1178" t="str">
            <v>Aço D=10 mm CA 50</v>
          </cell>
          <cell r="C1178" t="str">
            <v>kg</v>
          </cell>
          <cell r="D1178">
            <v>1</v>
          </cell>
          <cell r="E1178" t="str">
            <v>kg</v>
          </cell>
        </row>
        <row r="1179">
          <cell r="A1179" t="str">
            <v>AM06</v>
          </cell>
          <cell r="B1179" t="str">
            <v>Aço D=4,2 mm CA 60</v>
          </cell>
          <cell r="C1179" t="str">
            <v>kg</v>
          </cell>
          <cell r="D1179">
            <v>1</v>
          </cell>
          <cell r="E1179" t="str">
            <v>kg</v>
          </cell>
        </row>
        <row r="1180">
          <cell r="A1180" t="str">
            <v>AM07</v>
          </cell>
          <cell r="B1180" t="str">
            <v>Aço D=5,0 mm CA 60</v>
          </cell>
          <cell r="C1180" t="str">
            <v>kg</v>
          </cell>
          <cell r="D1180">
            <v>1</v>
          </cell>
          <cell r="E1180" t="str">
            <v>kg</v>
          </cell>
        </row>
        <row r="1181">
          <cell r="A1181" t="str">
            <v>AM08</v>
          </cell>
          <cell r="B1181" t="str">
            <v>Aço D=6,0 mm CA 60</v>
          </cell>
          <cell r="C1181" t="str">
            <v>kg</v>
          </cell>
          <cell r="D1181">
            <v>1</v>
          </cell>
          <cell r="E1181" t="str">
            <v>kg</v>
          </cell>
        </row>
        <row r="1182">
          <cell r="A1182" t="str">
            <v>AM09</v>
          </cell>
          <cell r="B1182" t="str">
            <v>Mandíbula móvel p/ britador 6240C</v>
          </cell>
          <cell r="C1182" t="str">
            <v>un</v>
          </cell>
          <cell r="D1182">
            <v>216</v>
          </cell>
          <cell r="E1182" t="str">
            <v>u/h</v>
          </cell>
        </row>
        <row r="1183">
          <cell r="A1183" t="str">
            <v>AM10</v>
          </cell>
          <cell r="B1183" t="str">
            <v>Mandíbula fixa p/ britador 6240C</v>
          </cell>
          <cell r="C1183" t="str">
            <v>un</v>
          </cell>
          <cell r="D1183">
            <v>133</v>
          </cell>
          <cell r="E1183" t="str">
            <v>u/h</v>
          </cell>
        </row>
        <row r="1184">
          <cell r="A1184" t="str">
            <v>AM11</v>
          </cell>
          <cell r="B1184" t="str">
            <v>Revestimento móvel p/ britador 60TS</v>
          </cell>
          <cell r="C1184" t="str">
            <v>un</v>
          </cell>
          <cell r="D1184">
            <v>381</v>
          </cell>
          <cell r="E1184" t="str">
            <v>u/h</v>
          </cell>
        </row>
        <row r="1185">
          <cell r="A1185" t="str">
            <v>AM12</v>
          </cell>
          <cell r="B1185" t="str">
            <v>Revestimento fixo p/ britador 60TS</v>
          </cell>
          <cell r="C1185" t="str">
            <v>un</v>
          </cell>
          <cell r="D1185">
            <v>395</v>
          </cell>
          <cell r="E1185" t="str">
            <v>u/h</v>
          </cell>
        </row>
        <row r="1186">
          <cell r="A1186" t="str">
            <v>AM19</v>
          </cell>
          <cell r="B1186" t="str">
            <v>Mandíbula fixa p/ britador 4230</v>
          </cell>
          <cell r="C1186" t="str">
            <v>un</v>
          </cell>
          <cell r="D1186">
            <v>150</v>
          </cell>
          <cell r="E1186" t="str">
            <v>u/h</v>
          </cell>
        </row>
        <row r="1187">
          <cell r="A1187" t="str">
            <v>AM20</v>
          </cell>
          <cell r="B1187" t="str">
            <v>Mandíbula móvel p/ britador 4230</v>
          </cell>
          <cell r="C1187" t="str">
            <v>un</v>
          </cell>
          <cell r="D1187">
            <v>100</v>
          </cell>
          <cell r="E1187" t="str">
            <v>u/h</v>
          </cell>
        </row>
        <row r="1188">
          <cell r="A1188" t="str">
            <v>AM25</v>
          </cell>
          <cell r="B1188" t="str">
            <v>Mandíbula móvel para britador 80x50</v>
          </cell>
          <cell r="C1188" t="str">
            <v>un</v>
          </cell>
          <cell r="D1188">
            <v>250</v>
          </cell>
          <cell r="E1188" t="str">
            <v>u/h</v>
          </cell>
        </row>
        <row r="1189">
          <cell r="A1189" t="str">
            <v>AM26</v>
          </cell>
          <cell r="B1189" t="str">
            <v>Mandíbula fixa para britador 80x50</v>
          </cell>
          <cell r="C1189" t="str">
            <v>un</v>
          </cell>
          <cell r="D1189">
            <v>437</v>
          </cell>
          <cell r="E1189" t="str">
            <v>u/h</v>
          </cell>
        </row>
        <row r="1190">
          <cell r="A1190" t="str">
            <v>AM27</v>
          </cell>
          <cell r="B1190" t="str">
            <v>Revestimento móvel p/ britador 90TS</v>
          </cell>
          <cell r="C1190" t="str">
            <v>un</v>
          </cell>
          <cell r="D1190">
            <v>338</v>
          </cell>
          <cell r="E1190" t="str">
            <v>u/h</v>
          </cell>
        </row>
        <row r="1191">
          <cell r="A1191" t="str">
            <v>AM28</v>
          </cell>
          <cell r="B1191" t="str">
            <v>Revestimento fixo p/ britador 90TS</v>
          </cell>
          <cell r="C1191" t="str">
            <v>un</v>
          </cell>
          <cell r="D1191">
            <v>440</v>
          </cell>
          <cell r="E1191" t="str">
            <v>u/h</v>
          </cell>
        </row>
        <row r="1192">
          <cell r="A1192" t="str">
            <v>AM29</v>
          </cell>
          <cell r="B1192" t="str">
            <v>Revestimento móvel p/ britador 90TF</v>
          </cell>
          <cell r="C1192" t="str">
            <v>un</v>
          </cell>
          <cell r="D1192">
            <v>99</v>
          </cell>
          <cell r="E1192" t="str">
            <v>u/h</v>
          </cell>
        </row>
        <row r="1193">
          <cell r="A1193" t="str">
            <v>AM30</v>
          </cell>
          <cell r="B1193" t="str">
            <v>Revestimento fixo p/ britador 90TF</v>
          </cell>
          <cell r="C1193" t="str">
            <v>un</v>
          </cell>
          <cell r="D1193">
            <v>125</v>
          </cell>
          <cell r="E1193" t="str">
            <v>u/h</v>
          </cell>
        </row>
        <row r="1194">
          <cell r="A1194" t="str">
            <v>AM35</v>
          </cell>
          <cell r="B1194" t="str">
            <v>Brita 1</v>
          </cell>
          <cell r="C1194" t="str">
            <v>m3</v>
          </cell>
          <cell r="D1194">
            <v>1</v>
          </cell>
          <cell r="E1194" t="str">
            <v>m3</v>
          </cell>
        </row>
        <row r="1195">
          <cell r="A1195" t="str">
            <v>AM36</v>
          </cell>
          <cell r="B1195" t="str">
            <v>Brita 2</v>
          </cell>
          <cell r="C1195" t="str">
            <v>m3</v>
          </cell>
          <cell r="D1195">
            <v>1</v>
          </cell>
          <cell r="E1195" t="str">
            <v>m3</v>
          </cell>
        </row>
        <row r="1196">
          <cell r="A1196" t="str">
            <v>AM37</v>
          </cell>
          <cell r="B1196" t="str">
            <v>Brita 3</v>
          </cell>
          <cell r="C1196" t="str">
            <v>m3</v>
          </cell>
          <cell r="D1196">
            <v>1</v>
          </cell>
          <cell r="E1196" t="str">
            <v>m3</v>
          </cell>
        </row>
        <row r="1197">
          <cell r="A1197" t="str">
            <v>F801</v>
          </cell>
          <cell r="B1197" t="str">
            <v>Bomba hidráulica alta pressão MAC</v>
          </cell>
          <cell r="C1197" t="str">
            <v>dia</v>
          </cell>
          <cell r="D1197">
            <v>8</v>
          </cell>
          <cell r="E1197" t="str">
            <v>h</v>
          </cell>
        </row>
        <row r="1198">
          <cell r="A1198" t="str">
            <v>F802</v>
          </cell>
          <cell r="B1198" t="str">
            <v>Bomba eletr p/ injeção de nata MAC</v>
          </cell>
          <cell r="C1198" t="str">
            <v>dia</v>
          </cell>
          <cell r="D1198">
            <v>8</v>
          </cell>
          <cell r="E1198" t="str">
            <v>h</v>
          </cell>
        </row>
        <row r="1199">
          <cell r="A1199" t="str">
            <v>F803</v>
          </cell>
          <cell r="B1199" t="str">
            <v>Macaco p/ protensão MAC 7</v>
          </cell>
          <cell r="C1199" t="str">
            <v>dia</v>
          </cell>
          <cell r="D1199">
            <v>8</v>
          </cell>
          <cell r="E1199" t="str">
            <v>h</v>
          </cell>
        </row>
        <row r="1200">
          <cell r="A1200" t="str">
            <v>F804</v>
          </cell>
          <cell r="B1200" t="str">
            <v>Macaco p/ protensão MAC 12</v>
          </cell>
          <cell r="C1200" t="str">
            <v>dia</v>
          </cell>
          <cell r="D1200">
            <v>8</v>
          </cell>
          <cell r="E1200" t="str">
            <v>h</v>
          </cell>
        </row>
        <row r="1201">
          <cell r="A1201" t="str">
            <v>F805</v>
          </cell>
          <cell r="B1201" t="str">
            <v>Macaco p/ protensão MAC 4</v>
          </cell>
          <cell r="C1201" t="str">
            <v>dia</v>
          </cell>
          <cell r="D1201">
            <v>8</v>
          </cell>
          <cell r="E1201" t="str">
            <v>h</v>
          </cell>
        </row>
        <row r="1202">
          <cell r="A1202" t="str">
            <v>F807</v>
          </cell>
          <cell r="B1202" t="str">
            <v>Bomba hidr. alta pressão STUP</v>
          </cell>
          <cell r="C1202" t="str">
            <v>dia</v>
          </cell>
          <cell r="D1202">
            <v>8</v>
          </cell>
          <cell r="E1202" t="str">
            <v>h</v>
          </cell>
        </row>
        <row r="1203">
          <cell r="A1203" t="str">
            <v>F808</v>
          </cell>
          <cell r="B1203" t="str">
            <v>Bomba eletr. injeção de nata STUP</v>
          </cell>
          <cell r="C1203" t="str">
            <v>dia</v>
          </cell>
          <cell r="D1203">
            <v>8</v>
          </cell>
          <cell r="E1203" t="str">
            <v>h</v>
          </cell>
        </row>
        <row r="1204">
          <cell r="A1204" t="str">
            <v>F809</v>
          </cell>
          <cell r="B1204" t="str">
            <v>Macaco p/ protensão STUP</v>
          </cell>
          <cell r="C1204" t="str">
            <v>dia</v>
          </cell>
          <cell r="D1204">
            <v>8</v>
          </cell>
          <cell r="E1204" t="str">
            <v>h</v>
          </cell>
        </row>
        <row r="1205">
          <cell r="A1205" t="str">
            <v>F810</v>
          </cell>
          <cell r="B1205" t="str">
            <v>Macaco p/ protensão STUP</v>
          </cell>
          <cell r="C1205" t="str">
            <v>dia</v>
          </cell>
          <cell r="D1205">
            <v>8</v>
          </cell>
          <cell r="E1205" t="str">
            <v>h</v>
          </cell>
        </row>
        <row r="1206">
          <cell r="A1206" t="str">
            <v>F811</v>
          </cell>
          <cell r="B1206" t="str">
            <v>Macaco p/ protensão STUP</v>
          </cell>
          <cell r="C1206" t="str">
            <v>dia</v>
          </cell>
          <cell r="D1206">
            <v>8</v>
          </cell>
          <cell r="E1206" t="str">
            <v>h</v>
          </cell>
        </row>
        <row r="1207">
          <cell r="A1207" t="str">
            <v>F812</v>
          </cell>
          <cell r="B1207" t="str">
            <v>Macaco p/ protensão STUP</v>
          </cell>
          <cell r="C1207" t="str">
            <v>dia</v>
          </cell>
          <cell r="D1207">
            <v>8</v>
          </cell>
          <cell r="E1207" t="str">
            <v>h</v>
          </cell>
        </row>
        <row r="1208">
          <cell r="A1208" t="str">
            <v>F813</v>
          </cell>
          <cell r="B1208" t="str">
            <v>Macaco p/ prot. de tirante D=32mm</v>
          </cell>
          <cell r="C1208" t="str">
            <v>dia</v>
          </cell>
          <cell r="D1208">
            <v>8</v>
          </cell>
          <cell r="E1208" t="str">
            <v>h</v>
          </cell>
        </row>
        <row r="1209">
          <cell r="A1209" t="str">
            <v>F814</v>
          </cell>
          <cell r="B1209" t="str">
            <v>Injeção de nata de cimento</v>
          </cell>
          <cell r="C1209" t="str">
            <v>m</v>
          </cell>
          <cell r="D1209">
            <v>1</v>
          </cell>
          <cell r="E1209" t="str">
            <v>m</v>
          </cell>
        </row>
        <row r="1210">
          <cell r="A1210" t="str">
            <v>F943</v>
          </cell>
          <cell r="B1210" t="str">
            <v>Terra Armada - moldes metálicos</v>
          </cell>
          <cell r="C1210" t="str">
            <v>cj</v>
          </cell>
          <cell r="D1210">
            <v>1</v>
          </cell>
          <cell r="E1210" t="str">
            <v>m3</v>
          </cell>
        </row>
        <row r="1211">
          <cell r="A1211" t="str">
            <v>M001</v>
          </cell>
          <cell r="B1211" t="str">
            <v>Gasolina</v>
          </cell>
          <cell r="C1211" t="str">
            <v>l</v>
          </cell>
          <cell r="D1211">
            <v>1</v>
          </cell>
          <cell r="E1211" t="str">
            <v>l</v>
          </cell>
        </row>
        <row r="1212">
          <cell r="A1212" t="str">
            <v>M002</v>
          </cell>
          <cell r="B1212" t="str">
            <v>Diesel</v>
          </cell>
          <cell r="C1212" t="str">
            <v>l</v>
          </cell>
          <cell r="D1212">
            <v>1</v>
          </cell>
          <cell r="E1212" t="str">
            <v>l</v>
          </cell>
        </row>
        <row r="1213">
          <cell r="A1213" t="str">
            <v>M003</v>
          </cell>
          <cell r="B1213" t="str">
            <v>Óleo combustível 1A</v>
          </cell>
          <cell r="C1213" t="str">
            <v>l</v>
          </cell>
          <cell r="D1213">
            <v>1</v>
          </cell>
          <cell r="E1213" t="str">
            <v>l</v>
          </cell>
        </row>
        <row r="1214">
          <cell r="A1214" t="str">
            <v>M004</v>
          </cell>
          <cell r="B1214" t="str">
            <v>Álcool</v>
          </cell>
          <cell r="C1214" t="str">
            <v>l</v>
          </cell>
          <cell r="D1214">
            <v>1</v>
          </cell>
          <cell r="E1214" t="str">
            <v>l</v>
          </cell>
        </row>
        <row r="1215">
          <cell r="A1215" t="str">
            <v>M005</v>
          </cell>
          <cell r="B1215" t="str">
            <v>Energia elétrica</v>
          </cell>
          <cell r="C1215" t="str">
            <v>kwh</v>
          </cell>
          <cell r="D1215">
            <v>1</v>
          </cell>
          <cell r="E1215" t="str">
            <v>kwh</v>
          </cell>
        </row>
        <row r="1216">
          <cell r="A1216" t="str">
            <v>M101</v>
          </cell>
          <cell r="B1216" t="str">
            <v>Cimento asfáltico CAP-20</v>
          </cell>
          <cell r="C1216" t="str">
            <v>t</v>
          </cell>
          <cell r="D1216">
            <v>1</v>
          </cell>
          <cell r="E1216" t="str">
            <v>t</v>
          </cell>
        </row>
        <row r="1217">
          <cell r="A1217" t="str">
            <v>M102</v>
          </cell>
          <cell r="B1217" t="str">
            <v>Cimento asfáltico CAP-40</v>
          </cell>
          <cell r="C1217" t="str">
            <v>t</v>
          </cell>
          <cell r="D1217">
            <v>1</v>
          </cell>
          <cell r="E1217" t="str">
            <v>t</v>
          </cell>
        </row>
        <row r="1218">
          <cell r="A1218" t="str">
            <v>M103</v>
          </cell>
          <cell r="B1218" t="str">
            <v>Asfalto diluído CM-30</v>
          </cell>
          <cell r="C1218" t="str">
            <v>t</v>
          </cell>
          <cell r="D1218">
            <v>1</v>
          </cell>
          <cell r="E1218" t="str">
            <v>t</v>
          </cell>
        </row>
        <row r="1219">
          <cell r="A1219" t="str">
            <v>M104</v>
          </cell>
          <cell r="B1219" t="str">
            <v>Emulsão asfáltica RR-1C</v>
          </cell>
          <cell r="C1219" t="str">
            <v>t</v>
          </cell>
          <cell r="D1219">
            <v>1</v>
          </cell>
          <cell r="E1219" t="str">
            <v>t</v>
          </cell>
        </row>
        <row r="1220">
          <cell r="A1220" t="str">
            <v>M105</v>
          </cell>
          <cell r="B1220" t="str">
            <v>Emulsão asfáltica RR-2C</v>
          </cell>
          <cell r="C1220" t="str">
            <v>t</v>
          </cell>
          <cell r="D1220">
            <v>1</v>
          </cell>
          <cell r="E1220" t="str">
            <v>t</v>
          </cell>
        </row>
        <row r="1221">
          <cell r="A1221" t="str">
            <v>M106</v>
          </cell>
          <cell r="B1221" t="str">
            <v>Cimento asfáltico CAP 7</v>
          </cell>
          <cell r="C1221" t="str">
            <v>t</v>
          </cell>
          <cell r="D1221">
            <v>1</v>
          </cell>
          <cell r="E1221" t="str">
            <v>t</v>
          </cell>
        </row>
        <row r="1222">
          <cell r="A1222" t="str">
            <v>M107</v>
          </cell>
          <cell r="B1222" t="str">
            <v>Emulsão asfáltica RM-1C</v>
          </cell>
          <cell r="C1222" t="str">
            <v>t</v>
          </cell>
          <cell r="D1222">
            <v>1</v>
          </cell>
          <cell r="E1222" t="str">
            <v>t</v>
          </cell>
        </row>
        <row r="1223">
          <cell r="A1223" t="str">
            <v>M108</v>
          </cell>
          <cell r="B1223" t="str">
            <v>Emulsão asfáltica RM-2C</v>
          </cell>
          <cell r="C1223" t="str">
            <v>t</v>
          </cell>
          <cell r="D1223">
            <v>1</v>
          </cell>
          <cell r="E1223" t="str">
            <v>t</v>
          </cell>
        </row>
        <row r="1224">
          <cell r="A1224" t="str">
            <v>M109</v>
          </cell>
          <cell r="B1224" t="str">
            <v>Emulsão asfáltica RL-1C</v>
          </cell>
          <cell r="C1224" t="str">
            <v>t</v>
          </cell>
          <cell r="D1224">
            <v>1</v>
          </cell>
          <cell r="E1224" t="str">
            <v>t</v>
          </cell>
        </row>
        <row r="1225">
          <cell r="A1225" t="str">
            <v>M110</v>
          </cell>
          <cell r="B1225" t="str">
            <v>Emulsão polim. p/ micro-rev. a frio</v>
          </cell>
          <cell r="C1225" t="str">
            <v>t</v>
          </cell>
          <cell r="D1225">
            <v>1</v>
          </cell>
          <cell r="E1225" t="str">
            <v>t</v>
          </cell>
        </row>
        <row r="1226">
          <cell r="A1226" t="str">
            <v>M111</v>
          </cell>
          <cell r="B1226" t="str">
            <v>Aditivo p/ controle de ruptura</v>
          </cell>
          <cell r="C1226" t="str">
            <v>kg</v>
          </cell>
          <cell r="D1226">
            <v>1</v>
          </cell>
          <cell r="E1226" t="str">
            <v>kg</v>
          </cell>
        </row>
        <row r="1227">
          <cell r="A1227" t="str">
            <v>M112</v>
          </cell>
          <cell r="B1227" t="str">
            <v>Aditivo sólido (fibras)</v>
          </cell>
          <cell r="C1227" t="str">
            <v>kg</v>
          </cell>
          <cell r="D1227">
            <v>1</v>
          </cell>
          <cell r="E1227" t="str">
            <v>kg</v>
          </cell>
        </row>
        <row r="1228">
          <cell r="A1228" t="str">
            <v>M114</v>
          </cell>
          <cell r="B1228" t="str">
            <v>Agente rejuv. p/ recicl. a quente</v>
          </cell>
          <cell r="C1228" t="str">
            <v>t</v>
          </cell>
          <cell r="D1228">
            <v>1</v>
          </cell>
          <cell r="E1228" t="str">
            <v>t</v>
          </cell>
        </row>
        <row r="1229">
          <cell r="A1229" t="str">
            <v>M201</v>
          </cell>
          <cell r="B1229" t="str">
            <v>Cimento portland CP-32 (a granel)</v>
          </cell>
          <cell r="C1229" t="str">
            <v>kg</v>
          </cell>
          <cell r="D1229">
            <v>1</v>
          </cell>
          <cell r="E1229" t="str">
            <v>kg</v>
          </cell>
        </row>
        <row r="1230">
          <cell r="A1230" t="str">
            <v>M202</v>
          </cell>
          <cell r="B1230" t="str">
            <v>Cimento portland CP-32</v>
          </cell>
          <cell r="C1230" t="str">
            <v>sc</v>
          </cell>
          <cell r="D1230">
            <v>50</v>
          </cell>
          <cell r="E1230" t="str">
            <v>kg</v>
          </cell>
        </row>
        <row r="1231">
          <cell r="A1231" t="str">
            <v>M307</v>
          </cell>
          <cell r="B1231" t="str">
            <v>Cordoalha CP-190 RB D=12,7mm</v>
          </cell>
          <cell r="C1231" t="str">
            <v>kg</v>
          </cell>
          <cell r="D1231">
            <v>1</v>
          </cell>
          <cell r="E1231" t="str">
            <v>kg</v>
          </cell>
        </row>
        <row r="1232">
          <cell r="A1232" t="str">
            <v>M319</v>
          </cell>
          <cell r="B1232" t="str">
            <v>Arame recozido nº. 18</v>
          </cell>
          <cell r="C1232" t="str">
            <v>kg</v>
          </cell>
          <cell r="D1232">
            <v>1</v>
          </cell>
          <cell r="E1232" t="str">
            <v>kg</v>
          </cell>
        </row>
        <row r="1233">
          <cell r="A1233" t="str">
            <v>M320</v>
          </cell>
          <cell r="B1233" t="str">
            <v>Pregos (18x30)</v>
          </cell>
          <cell r="C1233" t="str">
            <v>kg</v>
          </cell>
          <cell r="D1233">
            <v>1</v>
          </cell>
          <cell r="E1233" t="str">
            <v>kg</v>
          </cell>
        </row>
        <row r="1234">
          <cell r="A1234" t="str">
            <v>M321</v>
          </cell>
          <cell r="B1234" t="str">
            <v>Arame farpado nº. 16 galv. simples</v>
          </cell>
          <cell r="C1234" t="str">
            <v>rl</v>
          </cell>
          <cell r="D1234">
            <v>250</v>
          </cell>
          <cell r="E1234" t="str">
            <v>m</v>
          </cell>
        </row>
        <row r="1235">
          <cell r="A1235" t="str">
            <v>M322</v>
          </cell>
          <cell r="B1235" t="str">
            <v>Grampo para cerca galvanizado 1 x 9</v>
          </cell>
          <cell r="C1235" t="str">
            <v>kg</v>
          </cell>
          <cell r="D1235">
            <v>1</v>
          </cell>
          <cell r="E1235" t="str">
            <v>kg</v>
          </cell>
        </row>
        <row r="1236">
          <cell r="A1236" t="str">
            <v>M323</v>
          </cell>
          <cell r="B1236" t="str">
            <v>Cantoneira de aço 4" x 4" x 3/8"</v>
          </cell>
          <cell r="C1236" t="str">
            <v>kg</v>
          </cell>
          <cell r="D1236">
            <v>1</v>
          </cell>
          <cell r="E1236" t="str">
            <v>kg</v>
          </cell>
        </row>
        <row r="1237">
          <cell r="A1237" t="str">
            <v>M324</v>
          </cell>
          <cell r="B1237" t="str">
            <v>Pórtico metálico (15 a 17m de vão)</v>
          </cell>
          <cell r="C1237" t="str">
            <v>un</v>
          </cell>
          <cell r="D1237">
            <v>1</v>
          </cell>
          <cell r="E1237" t="str">
            <v>un</v>
          </cell>
        </row>
        <row r="1238">
          <cell r="A1238" t="str">
            <v>M325</v>
          </cell>
          <cell r="B1238" t="str">
            <v>Trilho metálico TR-37 (usado)</v>
          </cell>
          <cell r="C1238" t="str">
            <v>kg</v>
          </cell>
          <cell r="D1238">
            <v>1</v>
          </cell>
          <cell r="E1238" t="str">
            <v>kg</v>
          </cell>
        </row>
        <row r="1239">
          <cell r="A1239" t="str">
            <v>M326</v>
          </cell>
          <cell r="B1239" t="str">
            <v>Série de brocas S-12 D=22 mm</v>
          </cell>
          <cell r="C1239" t="str">
            <v>un</v>
          </cell>
          <cell r="D1239">
            <v>1</v>
          </cell>
          <cell r="E1239" t="str">
            <v>un</v>
          </cell>
        </row>
        <row r="1240">
          <cell r="A1240" t="str">
            <v>M328</v>
          </cell>
          <cell r="B1240" t="str">
            <v>Luva de emenda D=32mm</v>
          </cell>
          <cell r="C1240" t="str">
            <v>un</v>
          </cell>
          <cell r="D1240">
            <v>1</v>
          </cell>
          <cell r="E1240" t="str">
            <v>un</v>
          </cell>
        </row>
        <row r="1241">
          <cell r="A1241" t="str">
            <v>M330</v>
          </cell>
          <cell r="B1241" t="str">
            <v>Calha met. semicircular D=40 cm</v>
          </cell>
          <cell r="C1241" t="str">
            <v>m</v>
          </cell>
          <cell r="D1241">
            <v>1</v>
          </cell>
          <cell r="E1241" t="str">
            <v>m</v>
          </cell>
        </row>
        <row r="1242">
          <cell r="A1242" t="str">
            <v>M331</v>
          </cell>
          <cell r="B1242" t="str">
            <v>Paraf. fixação calha met. (1/2"x1")</v>
          </cell>
          <cell r="C1242" t="str">
            <v>un</v>
          </cell>
          <cell r="D1242">
            <v>1</v>
          </cell>
          <cell r="E1242" t="str">
            <v>un</v>
          </cell>
        </row>
        <row r="1243">
          <cell r="A1243" t="str">
            <v>M332</v>
          </cell>
          <cell r="B1243" t="str">
            <v>Paraf. forma de madeira (1/2"x3")</v>
          </cell>
          <cell r="C1243" t="str">
            <v>kg</v>
          </cell>
          <cell r="D1243">
            <v>1</v>
          </cell>
          <cell r="E1243" t="str">
            <v>kg</v>
          </cell>
        </row>
        <row r="1244">
          <cell r="A1244" t="str">
            <v>M334</v>
          </cell>
          <cell r="B1244" t="str">
            <v>Paraf. zinc. c/ fenda 1 1/2"x3/16"</v>
          </cell>
          <cell r="C1244" t="str">
            <v>un</v>
          </cell>
          <cell r="D1244">
            <v>1</v>
          </cell>
          <cell r="E1244" t="str">
            <v>un</v>
          </cell>
        </row>
        <row r="1245">
          <cell r="A1245" t="str">
            <v>M335</v>
          </cell>
          <cell r="B1245" t="str">
            <v>Paraf. zincado francês 4" x 5/16"</v>
          </cell>
          <cell r="C1245" t="str">
            <v>un</v>
          </cell>
          <cell r="D1245">
            <v>1</v>
          </cell>
          <cell r="E1245" t="str">
            <v>un</v>
          </cell>
        </row>
        <row r="1246">
          <cell r="A1246" t="str">
            <v>M338</v>
          </cell>
          <cell r="B1246" t="str">
            <v>Cano de ferro D=3/4"</v>
          </cell>
          <cell r="C1246" t="str">
            <v>pç</v>
          </cell>
          <cell r="D1246">
            <v>6</v>
          </cell>
          <cell r="E1246" t="str">
            <v>m</v>
          </cell>
        </row>
        <row r="1247">
          <cell r="A1247" t="str">
            <v>M339</v>
          </cell>
          <cell r="B1247" t="str">
            <v>Cantoneira ferro (3,0"x3,0"x3/8")</v>
          </cell>
          <cell r="C1247" t="str">
            <v>kg</v>
          </cell>
          <cell r="D1247">
            <v>1</v>
          </cell>
          <cell r="E1247" t="str">
            <v>kg</v>
          </cell>
        </row>
        <row r="1248">
          <cell r="A1248" t="str">
            <v>M340</v>
          </cell>
          <cell r="B1248" t="str">
            <v>Tampão de ferro fundido</v>
          </cell>
          <cell r="C1248" t="str">
            <v>un</v>
          </cell>
          <cell r="D1248">
            <v>1</v>
          </cell>
          <cell r="E1248" t="str">
            <v>un</v>
          </cell>
        </row>
        <row r="1249">
          <cell r="A1249" t="str">
            <v>M341</v>
          </cell>
          <cell r="B1249" t="str">
            <v>Defensa met. maleável simples</v>
          </cell>
          <cell r="C1249" t="str">
            <v>mod</v>
          </cell>
          <cell r="D1249">
            <v>1</v>
          </cell>
          <cell r="E1249" t="str">
            <v>mod</v>
          </cell>
        </row>
        <row r="1250">
          <cell r="A1250" t="str">
            <v>M342</v>
          </cell>
          <cell r="B1250" t="str">
            <v>Defensa met. maleável dupla</v>
          </cell>
          <cell r="C1250" t="str">
            <v>mod</v>
          </cell>
          <cell r="D1250">
            <v>1</v>
          </cell>
          <cell r="E1250" t="str">
            <v>mod</v>
          </cell>
        </row>
        <row r="1251">
          <cell r="A1251" t="str">
            <v>M343</v>
          </cell>
          <cell r="B1251" t="str">
            <v>Defensa met. semi-maleável simples</v>
          </cell>
          <cell r="C1251" t="str">
            <v>mod</v>
          </cell>
          <cell r="D1251">
            <v>1</v>
          </cell>
          <cell r="E1251" t="str">
            <v>mod</v>
          </cell>
        </row>
        <row r="1252">
          <cell r="A1252" t="str">
            <v>M344</v>
          </cell>
          <cell r="B1252" t="str">
            <v>Defensa met. semi-maleável dupla</v>
          </cell>
          <cell r="C1252" t="str">
            <v>mod</v>
          </cell>
          <cell r="D1252">
            <v>1</v>
          </cell>
          <cell r="E1252" t="str">
            <v>mod</v>
          </cell>
        </row>
        <row r="1253">
          <cell r="A1253" t="str">
            <v>M345</v>
          </cell>
          <cell r="B1253" t="str">
            <v>Chapa de aço n. 28 (fina)</v>
          </cell>
          <cell r="C1253" t="str">
            <v>kg</v>
          </cell>
          <cell r="D1253">
            <v>1</v>
          </cell>
          <cell r="E1253" t="str">
            <v>kg</v>
          </cell>
        </row>
        <row r="1254">
          <cell r="A1254" t="str">
            <v>M346</v>
          </cell>
          <cell r="B1254" t="str">
            <v>Chapa de aço n. 16 (tratada)</v>
          </cell>
          <cell r="C1254" t="str">
            <v>m2</v>
          </cell>
          <cell r="D1254">
            <v>1</v>
          </cell>
          <cell r="E1254" t="str">
            <v>m2</v>
          </cell>
        </row>
        <row r="1255">
          <cell r="A1255" t="str">
            <v>M347</v>
          </cell>
          <cell r="B1255" t="str">
            <v>Dente p/ fresadora 1000 C</v>
          </cell>
          <cell r="C1255" t="str">
            <v>un</v>
          </cell>
          <cell r="D1255">
            <v>1</v>
          </cell>
          <cell r="E1255" t="str">
            <v>un</v>
          </cell>
        </row>
        <row r="1256">
          <cell r="A1256" t="str">
            <v>M348</v>
          </cell>
          <cell r="B1256" t="str">
            <v>Porta dente p/ fresadora 1000 C</v>
          </cell>
          <cell r="C1256" t="str">
            <v>un</v>
          </cell>
          <cell r="D1256">
            <v>1</v>
          </cell>
          <cell r="E1256" t="str">
            <v>un</v>
          </cell>
        </row>
        <row r="1257">
          <cell r="A1257" t="str">
            <v>M349</v>
          </cell>
          <cell r="B1257" t="str">
            <v>Dente p/ fresadora 2000 DC</v>
          </cell>
          <cell r="C1257" t="str">
            <v>un</v>
          </cell>
          <cell r="D1257">
            <v>1</v>
          </cell>
          <cell r="E1257" t="str">
            <v>un</v>
          </cell>
        </row>
        <row r="1258">
          <cell r="A1258" t="str">
            <v>M350</v>
          </cell>
          <cell r="B1258" t="str">
            <v>Porta dente p/ fresadora 2000 DC</v>
          </cell>
          <cell r="C1258" t="str">
            <v>un</v>
          </cell>
          <cell r="D1258">
            <v>1</v>
          </cell>
          <cell r="E1258" t="str">
            <v>un</v>
          </cell>
        </row>
        <row r="1259">
          <cell r="A1259" t="str">
            <v>M351</v>
          </cell>
          <cell r="B1259" t="str">
            <v>Estrut. (tunnel liner) D=1,6m galv.</v>
          </cell>
          <cell r="C1259" t="str">
            <v>m</v>
          </cell>
          <cell r="D1259">
            <v>1</v>
          </cell>
          <cell r="E1259" t="str">
            <v>m</v>
          </cell>
        </row>
        <row r="1260">
          <cell r="A1260" t="str">
            <v>M352</v>
          </cell>
          <cell r="B1260" t="str">
            <v>Estrut. (tunnel liner) D=2,0m galv.</v>
          </cell>
          <cell r="C1260" t="str">
            <v>m</v>
          </cell>
          <cell r="D1260">
            <v>1</v>
          </cell>
          <cell r="E1260" t="str">
            <v>m</v>
          </cell>
        </row>
        <row r="1261">
          <cell r="A1261" t="str">
            <v>M353</v>
          </cell>
          <cell r="B1261" t="str">
            <v>Estrut. (tunnel liner) D=1,6m epoxy</v>
          </cell>
          <cell r="C1261" t="str">
            <v>m</v>
          </cell>
          <cell r="D1261">
            <v>1</v>
          </cell>
          <cell r="E1261" t="str">
            <v>m</v>
          </cell>
        </row>
        <row r="1262">
          <cell r="A1262" t="str">
            <v>M354</v>
          </cell>
          <cell r="B1262" t="str">
            <v>Estrut, (tunnel liner) D=2,0m epoxy</v>
          </cell>
          <cell r="C1262" t="str">
            <v>m</v>
          </cell>
          <cell r="D1262">
            <v>1</v>
          </cell>
          <cell r="E1262" t="str">
            <v>m</v>
          </cell>
        </row>
        <row r="1263">
          <cell r="A1263" t="str">
            <v>M355</v>
          </cell>
          <cell r="B1263" t="str">
            <v>Chapa mult. D=1,60 m rev. galv.</v>
          </cell>
          <cell r="C1263" t="str">
            <v>m</v>
          </cell>
          <cell r="D1263">
            <v>1</v>
          </cell>
          <cell r="E1263" t="str">
            <v>m</v>
          </cell>
        </row>
        <row r="1264">
          <cell r="A1264" t="str">
            <v>M356</v>
          </cell>
          <cell r="B1264" t="str">
            <v>Chapa mult. D=2,00 m rev. galv.</v>
          </cell>
          <cell r="C1264" t="str">
            <v>m</v>
          </cell>
          <cell r="D1264">
            <v>1</v>
          </cell>
          <cell r="E1264" t="str">
            <v>m</v>
          </cell>
        </row>
        <row r="1265">
          <cell r="A1265" t="str">
            <v>M357</v>
          </cell>
          <cell r="B1265" t="str">
            <v>Chapa mult. D=1,60 m rev. epoxy</v>
          </cell>
          <cell r="C1265" t="str">
            <v>m</v>
          </cell>
          <cell r="D1265">
            <v>1</v>
          </cell>
          <cell r="E1265" t="str">
            <v>m</v>
          </cell>
        </row>
        <row r="1266">
          <cell r="A1266" t="str">
            <v>M358</v>
          </cell>
          <cell r="B1266" t="str">
            <v>Chapa mult. D=2,00 m rev. epoxy</v>
          </cell>
          <cell r="C1266" t="str">
            <v>m</v>
          </cell>
          <cell r="D1266">
            <v>1</v>
          </cell>
          <cell r="E1266" t="str">
            <v>m</v>
          </cell>
        </row>
        <row r="1267">
          <cell r="A1267" t="str">
            <v>M359</v>
          </cell>
          <cell r="B1267" t="str">
            <v>Vigas "I" 254 x 117,5mm - 1ª alma</v>
          </cell>
          <cell r="C1267" t="str">
            <v>kg</v>
          </cell>
          <cell r="D1267">
            <v>1</v>
          </cell>
          <cell r="E1267" t="str">
            <v>kg</v>
          </cell>
        </row>
        <row r="1268">
          <cell r="A1268" t="str">
            <v>M361</v>
          </cell>
          <cell r="B1268" t="str">
            <v>Estrut.(tunnel liner) D=1,2m galv.</v>
          </cell>
          <cell r="C1268" t="str">
            <v>m</v>
          </cell>
          <cell r="D1268">
            <v>1</v>
          </cell>
          <cell r="E1268" t="str">
            <v>m</v>
          </cell>
        </row>
        <row r="1269">
          <cell r="A1269" t="str">
            <v>M362</v>
          </cell>
          <cell r="B1269" t="str">
            <v>Estrut. (tunnel liner) D=1,2m epoxy</v>
          </cell>
          <cell r="C1269" t="str">
            <v>m</v>
          </cell>
          <cell r="D1269">
            <v>1</v>
          </cell>
          <cell r="E1269" t="str">
            <v>m</v>
          </cell>
        </row>
        <row r="1270">
          <cell r="A1270" t="str">
            <v>M370</v>
          </cell>
          <cell r="B1270" t="str">
            <v>Bainha metálica diam. int.=45mm MAC</v>
          </cell>
          <cell r="C1270" t="str">
            <v>m</v>
          </cell>
          <cell r="D1270">
            <v>1</v>
          </cell>
          <cell r="E1270" t="str">
            <v>m</v>
          </cell>
        </row>
        <row r="1271">
          <cell r="A1271" t="str">
            <v>M371</v>
          </cell>
          <cell r="B1271" t="str">
            <v>Bainha metálica diam. int.=60mm MAC</v>
          </cell>
          <cell r="C1271" t="str">
            <v>m</v>
          </cell>
          <cell r="D1271">
            <v>1</v>
          </cell>
          <cell r="E1271" t="str">
            <v>m</v>
          </cell>
        </row>
        <row r="1272">
          <cell r="A1272" t="str">
            <v>M372</v>
          </cell>
          <cell r="B1272" t="str">
            <v>Bainha metálica diam. int.=55mm MAC</v>
          </cell>
          <cell r="C1272" t="str">
            <v>m</v>
          </cell>
          <cell r="D1272">
            <v>1</v>
          </cell>
          <cell r="E1272" t="str">
            <v>m</v>
          </cell>
        </row>
        <row r="1273">
          <cell r="A1273" t="str">
            <v>M373</v>
          </cell>
          <cell r="B1273" t="str">
            <v>Bainha metálica diam. int.=70mm MAC</v>
          </cell>
          <cell r="C1273" t="str">
            <v>m</v>
          </cell>
          <cell r="D1273">
            <v>1</v>
          </cell>
          <cell r="E1273" t="str">
            <v>m</v>
          </cell>
        </row>
        <row r="1274">
          <cell r="A1274" t="str">
            <v>M374</v>
          </cell>
          <cell r="B1274" t="str">
            <v>Ancoragem p/ cabo 4V D=1/2" MAC</v>
          </cell>
          <cell r="C1274" t="str">
            <v>cj</v>
          </cell>
          <cell r="D1274">
            <v>1</v>
          </cell>
          <cell r="E1274" t="str">
            <v>cj</v>
          </cell>
        </row>
        <row r="1275">
          <cell r="A1275" t="str">
            <v>M375</v>
          </cell>
          <cell r="B1275" t="str">
            <v>Ancoragem p/ cabo 6V D=1/2" MAC</v>
          </cell>
          <cell r="C1275" t="str">
            <v>cj</v>
          </cell>
          <cell r="D1275">
            <v>1</v>
          </cell>
          <cell r="E1275" t="str">
            <v>cj</v>
          </cell>
        </row>
        <row r="1276">
          <cell r="A1276" t="str">
            <v>M376</v>
          </cell>
          <cell r="B1276" t="str">
            <v>Ancoragem p/ cabo 7V D=1/2" MAC</v>
          </cell>
          <cell r="C1276" t="str">
            <v>cj</v>
          </cell>
          <cell r="D1276">
            <v>1</v>
          </cell>
          <cell r="E1276" t="str">
            <v>cj</v>
          </cell>
        </row>
        <row r="1277">
          <cell r="A1277" t="str">
            <v>M377</v>
          </cell>
          <cell r="B1277" t="str">
            <v>Ancoragem p/ cabo 12V D=1/2" MAC</v>
          </cell>
          <cell r="C1277" t="str">
            <v>cj</v>
          </cell>
          <cell r="D1277">
            <v>1</v>
          </cell>
          <cell r="E1277" t="str">
            <v>cj</v>
          </cell>
        </row>
        <row r="1278">
          <cell r="A1278" t="str">
            <v>M378</v>
          </cell>
          <cell r="B1278" t="str">
            <v>Apoio do porta dente frezad. 2000DC</v>
          </cell>
          <cell r="C1278" t="str">
            <v>un</v>
          </cell>
          <cell r="D1278">
            <v>1</v>
          </cell>
          <cell r="E1278" t="str">
            <v>un</v>
          </cell>
        </row>
        <row r="1279">
          <cell r="A1279" t="str">
            <v>M380</v>
          </cell>
          <cell r="B1279" t="str">
            <v>Bainha metálica D=45mm STUP</v>
          </cell>
          <cell r="C1279" t="str">
            <v>m</v>
          </cell>
          <cell r="D1279">
            <v>1</v>
          </cell>
          <cell r="E1279" t="str">
            <v>m</v>
          </cell>
        </row>
        <row r="1280">
          <cell r="A1280" t="str">
            <v>M381</v>
          </cell>
          <cell r="B1280" t="str">
            <v>Bainha metálica D=60mm STUP</v>
          </cell>
          <cell r="C1280" t="str">
            <v>m</v>
          </cell>
          <cell r="D1280">
            <v>1</v>
          </cell>
          <cell r="E1280" t="str">
            <v>m</v>
          </cell>
        </row>
        <row r="1281">
          <cell r="A1281" t="str">
            <v>M382</v>
          </cell>
          <cell r="B1281" t="str">
            <v>Bainha metálica D=55mm STUP</v>
          </cell>
          <cell r="C1281" t="str">
            <v>m</v>
          </cell>
          <cell r="D1281">
            <v>1</v>
          </cell>
          <cell r="E1281" t="str">
            <v>m</v>
          </cell>
        </row>
        <row r="1282">
          <cell r="A1282" t="str">
            <v>M383</v>
          </cell>
          <cell r="B1282" t="str">
            <v>Bainha metálica D=70mm STUP</v>
          </cell>
          <cell r="C1282" t="str">
            <v>m</v>
          </cell>
          <cell r="D1282">
            <v>1</v>
          </cell>
          <cell r="E1282" t="str">
            <v>m</v>
          </cell>
        </row>
        <row r="1283">
          <cell r="A1283" t="str">
            <v>M384</v>
          </cell>
          <cell r="B1283" t="str">
            <v>Ancoragem p/ cabo 4V D=1/2" STUP</v>
          </cell>
          <cell r="C1283" t="str">
            <v>cj</v>
          </cell>
          <cell r="D1283">
            <v>1</v>
          </cell>
          <cell r="E1283" t="str">
            <v>cj</v>
          </cell>
        </row>
        <row r="1284">
          <cell r="A1284" t="str">
            <v>M385</v>
          </cell>
          <cell r="B1284" t="str">
            <v>Ancoragem p/ cabo 6V D=1/2" STUP</v>
          </cell>
          <cell r="C1284" t="str">
            <v>cj</v>
          </cell>
          <cell r="D1284">
            <v>1</v>
          </cell>
          <cell r="E1284" t="str">
            <v>cj</v>
          </cell>
        </row>
        <row r="1285">
          <cell r="A1285" t="str">
            <v>M386</v>
          </cell>
          <cell r="B1285" t="str">
            <v>Ancoragem p/ cabo 7V D=1/2" STUP</v>
          </cell>
          <cell r="C1285" t="str">
            <v>cj</v>
          </cell>
          <cell r="D1285">
            <v>1</v>
          </cell>
          <cell r="E1285" t="str">
            <v>cj</v>
          </cell>
        </row>
        <row r="1286">
          <cell r="A1286" t="str">
            <v>M387</v>
          </cell>
          <cell r="B1286" t="str">
            <v>Ancoragem p/ cabo 12V D=1/2" STUP</v>
          </cell>
          <cell r="C1286" t="str">
            <v>cj</v>
          </cell>
          <cell r="D1286">
            <v>1</v>
          </cell>
          <cell r="E1286" t="str">
            <v>cj</v>
          </cell>
        </row>
        <row r="1287">
          <cell r="A1287" t="str">
            <v>M390</v>
          </cell>
          <cell r="B1287" t="str">
            <v>Porca de ancoragem D=32mm</v>
          </cell>
          <cell r="C1287" t="str">
            <v>un</v>
          </cell>
          <cell r="D1287">
            <v>1</v>
          </cell>
          <cell r="E1287" t="str">
            <v>un</v>
          </cell>
        </row>
        <row r="1288">
          <cell r="A1288" t="str">
            <v>M391</v>
          </cell>
          <cell r="B1288" t="str">
            <v>Contra porca h=35mm D=32mm</v>
          </cell>
          <cell r="C1288" t="str">
            <v>un</v>
          </cell>
          <cell r="D1288">
            <v>1</v>
          </cell>
          <cell r="E1288" t="str">
            <v>un</v>
          </cell>
        </row>
        <row r="1289">
          <cell r="A1289" t="str">
            <v>M392</v>
          </cell>
          <cell r="B1289" t="str">
            <v>Aço ST 85/105 D=32mm</v>
          </cell>
          <cell r="C1289" t="str">
            <v>m</v>
          </cell>
          <cell r="D1289">
            <v>1</v>
          </cell>
          <cell r="E1289" t="str">
            <v>m</v>
          </cell>
        </row>
        <row r="1290">
          <cell r="A1290" t="str">
            <v>M393</v>
          </cell>
          <cell r="B1290" t="str">
            <v>Placa de ancoragem - 200x200x38mm</v>
          </cell>
          <cell r="C1290" t="str">
            <v>un</v>
          </cell>
          <cell r="D1290">
            <v>1</v>
          </cell>
          <cell r="E1290" t="str">
            <v>un</v>
          </cell>
        </row>
        <row r="1291">
          <cell r="A1291" t="str">
            <v>M394</v>
          </cell>
          <cell r="B1291" t="str">
            <v>Bainha metálica D=38mm</v>
          </cell>
          <cell r="C1291" t="str">
            <v>m</v>
          </cell>
          <cell r="D1291">
            <v>1</v>
          </cell>
          <cell r="E1291" t="str">
            <v>m</v>
          </cell>
        </row>
        <row r="1292">
          <cell r="A1292" t="str">
            <v>M395</v>
          </cell>
          <cell r="B1292" t="str">
            <v>Bits p/ estabil. e recicl. RR/SS250</v>
          </cell>
          <cell r="C1292" t="str">
            <v>un</v>
          </cell>
          <cell r="D1292">
            <v>1</v>
          </cell>
          <cell r="E1292" t="str">
            <v>un</v>
          </cell>
        </row>
        <row r="1293">
          <cell r="A1293" t="str">
            <v>M396</v>
          </cell>
          <cell r="B1293" t="str">
            <v>Porta dente p/ est. e rec. RR/SS250</v>
          </cell>
          <cell r="C1293" t="str">
            <v>un</v>
          </cell>
          <cell r="D1293">
            <v>1</v>
          </cell>
          <cell r="E1293" t="str">
            <v>un</v>
          </cell>
        </row>
        <row r="1294">
          <cell r="A1294" t="str">
            <v>M397</v>
          </cell>
          <cell r="B1294" t="str">
            <v>Dente de corte para equip. recicl.</v>
          </cell>
          <cell r="C1294" t="str">
            <v>un</v>
          </cell>
          <cell r="D1294">
            <v>1</v>
          </cell>
          <cell r="E1294" t="str">
            <v>un</v>
          </cell>
        </row>
        <row r="1295">
          <cell r="A1295" t="str">
            <v>M398</v>
          </cell>
          <cell r="B1295" t="str">
            <v>Chapa de 8,00 mm</v>
          </cell>
          <cell r="C1295" t="str">
            <v>kg</v>
          </cell>
          <cell r="D1295">
            <v>1</v>
          </cell>
          <cell r="E1295" t="str">
            <v>kg</v>
          </cell>
        </row>
        <row r="1296">
          <cell r="A1296" t="str">
            <v>M401</v>
          </cell>
          <cell r="B1296" t="str">
            <v>Pontaletes D=15 cm (tronco p/ esc.)</v>
          </cell>
          <cell r="C1296" t="str">
            <v>m</v>
          </cell>
          <cell r="D1296">
            <v>1</v>
          </cell>
          <cell r="E1296" t="str">
            <v>m</v>
          </cell>
        </row>
        <row r="1297">
          <cell r="A1297" t="str">
            <v>M402</v>
          </cell>
          <cell r="B1297" t="str">
            <v>Pontaletes D=20 cm (tronco p/ esc.)</v>
          </cell>
          <cell r="C1297" t="str">
            <v>m</v>
          </cell>
          <cell r="D1297">
            <v>1</v>
          </cell>
          <cell r="E1297" t="str">
            <v>m</v>
          </cell>
        </row>
        <row r="1298">
          <cell r="A1298" t="str">
            <v>M403</v>
          </cell>
          <cell r="B1298" t="str">
            <v>Mourão madeira H=2,15 m D=9 cm</v>
          </cell>
          <cell r="C1298" t="str">
            <v>un</v>
          </cell>
          <cell r="D1298">
            <v>1</v>
          </cell>
          <cell r="E1298" t="str">
            <v>un</v>
          </cell>
        </row>
        <row r="1299">
          <cell r="A1299" t="str">
            <v>M404</v>
          </cell>
          <cell r="B1299" t="str">
            <v>Mourão madeira H=2,50 m D=12 cm</v>
          </cell>
          <cell r="C1299" t="str">
            <v>un</v>
          </cell>
          <cell r="D1299">
            <v>1</v>
          </cell>
          <cell r="E1299" t="str">
            <v>un</v>
          </cell>
        </row>
        <row r="1300">
          <cell r="A1300" t="str">
            <v>M405</v>
          </cell>
          <cell r="B1300" t="str">
            <v>Ripas de 2,5 cm x 5,0 cm</v>
          </cell>
          <cell r="C1300" t="str">
            <v>m</v>
          </cell>
          <cell r="D1300">
            <v>1</v>
          </cell>
          <cell r="E1300" t="str">
            <v>m</v>
          </cell>
        </row>
        <row r="1301">
          <cell r="A1301" t="str">
            <v>M406</v>
          </cell>
          <cell r="B1301" t="str">
            <v>Caibros de 7,5 cm x 7,5 cm</v>
          </cell>
          <cell r="C1301" t="str">
            <v>m</v>
          </cell>
          <cell r="D1301">
            <v>1</v>
          </cell>
          <cell r="E1301" t="str">
            <v>m</v>
          </cell>
        </row>
        <row r="1302">
          <cell r="A1302" t="str">
            <v>M407</v>
          </cell>
          <cell r="B1302" t="str">
            <v>Tábua pinho de 1ª 2,5 cm x 15,0 cm</v>
          </cell>
          <cell r="C1302" t="str">
            <v>m</v>
          </cell>
          <cell r="D1302">
            <v>1</v>
          </cell>
          <cell r="E1302" t="str">
            <v>m</v>
          </cell>
        </row>
        <row r="1303">
          <cell r="A1303" t="str">
            <v>M408</v>
          </cell>
          <cell r="B1303" t="str">
            <v>Tábua de 5ª 2,5 cm x 30,0 cm</v>
          </cell>
          <cell r="C1303" t="str">
            <v>m</v>
          </cell>
          <cell r="D1303">
            <v>1</v>
          </cell>
          <cell r="E1303" t="str">
            <v>m</v>
          </cell>
        </row>
        <row r="1304">
          <cell r="A1304" t="str">
            <v>M409</v>
          </cell>
          <cell r="B1304" t="str">
            <v>Pranchão de 1ª de 5,0 cm x 30,0 cm</v>
          </cell>
          <cell r="C1304" t="str">
            <v>m</v>
          </cell>
          <cell r="D1304">
            <v>1</v>
          </cell>
          <cell r="E1304" t="str">
            <v>m</v>
          </cell>
        </row>
        <row r="1305">
          <cell r="A1305" t="str">
            <v>M410</v>
          </cell>
          <cell r="B1305" t="str">
            <v>Compensado resinado de 17 mm</v>
          </cell>
          <cell r="C1305" t="str">
            <v>un</v>
          </cell>
          <cell r="D1305">
            <v>2.42</v>
          </cell>
          <cell r="E1305" t="str">
            <v>m2</v>
          </cell>
        </row>
        <row r="1306">
          <cell r="A1306" t="str">
            <v>M411</v>
          </cell>
          <cell r="B1306" t="str">
            <v>Compensado plastificado de 17 mm</v>
          </cell>
          <cell r="C1306" t="str">
            <v>un</v>
          </cell>
          <cell r="D1306">
            <v>2.97</v>
          </cell>
          <cell r="E1306" t="str">
            <v>m2</v>
          </cell>
        </row>
        <row r="1307">
          <cell r="A1307" t="str">
            <v>M412</v>
          </cell>
          <cell r="B1307" t="str">
            <v>Gastalho 10 x 2,0 cm</v>
          </cell>
          <cell r="C1307" t="str">
            <v>m</v>
          </cell>
          <cell r="D1307">
            <v>1</v>
          </cell>
          <cell r="E1307" t="str">
            <v>m</v>
          </cell>
        </row>
        <row r="1308">
          <cell r="A1308" t="str">
            <v>M413</v>
          </cell>
          <cell r="B1308" t="str">
            <v>Gastalho 10 x 2,5 cm</v>
          </cell>
          <cell r="C1308" t="str">
            <v>m</v>
          </cell>
          <cell r="D1308">
            <v>1</v>
          </cell>
          <cell r="E1308" t="str">
            <v>m</v>
          </cell>
        </row>
        <row r="1309">
          <cell r="A1309" t="str">
            <v>M414</v>
          </cell>
          <cell r="B1309" t="str">
            <v>Pranchão 7,5 x 30,0 cm</v>
          </cell>
          <cell r="C1309" t="str">
            <v>un</v>
          </cell>
          <cell r="D1309">
            <v>1</v>
          </cell>
          <cell r="E1309" t="str">
            <v>m</v>
          </cell>
        </row>
        <row r="1310">
          <cell r="A1310" t="str">
            <v>M415</v>
          </cell>
          <cell r="B1310" t="str">
            <v>Tábua 2,5 x 22,5 cm</v>
          </cell>
          <cell r="C1310" t="str">
            <v>un</v>
          </cell>
          <cell r="D1310">
            <v>1</v>
          </cell>
          <cell r="E1310" t="str">
            <v>m</v>
          </cell>
        </row>
        <row r="1311">
          <cell r="A1311" t="str">
            <v>M501</v>
          </cell>
          <cell r="B1311" t="str">
            <v>Dinamite a 60% (gelatina especial)</v>
          </cell>
          <cell r="C1311" t="str">
            <v>kg</v>
          </cell>
          <cell r="D1311">
            <v>1</v>
          </cell>
          <cell r="E1311" t="str">
            <v>kg</v>
          </cell>
        </row>
        <row r="1312">
          <cell r="A1312" t="str">
            <v>M503</v>
          </cell>
          <cell r="B1312" t="str">
            <v>Espoleta comum n. 8</v>
          </cell>
          <cell r="C1312" t="str">
            <v>un</v>
          </cell>
          <cell r="D1312">
            <v>1</v>
          </cell>
          <cell r="E1312" t="str">
            <v>un</v>
          </cell>
        </row>
        <row r="1313">
          <cell r="A1313" t="str">
            <v>M505</v>
          </cell>
          <cell r="B1313" t="str">
            <v>Cordel detonante NP 10</v>
          </cell>
          <cell r="C1313" t="str">
            <v>m</v>
          </cell>
          <cell r="D1313">
            <v>1</v>
          </cell>
          <cell r="E1313" t="str">
            <v>m</v>
          </cell>
        </row>
        <row r="1314">
          <cell r="A1314" t="str">
            <v>M507</v>
          </cell>
          <cell r="B1314" t="str">
            <v>Retardador de cordel</v>
          </cell>
          <cell r="C1314" t="str">
            <v>un</v>
          </cell>
          <cell r="D1314">
            <v>1</v>
          </cell>
          <cell r="E1314" t="str">
            <v>un</v>
          </cell>
        </row>
        <row r="1315">
          <cell r="A1315" t="str">
            <v>M508</v>
          </cell>
          <cell r="B1315" t="str">
            <v>Estopim</v>
          </cell>
          <cell r="C1315" t="str">
            <v>m</v>
          </cell>
          <cell r="D1315">
            <v>1</v>
          </cell>
          <cell r="E1315" t="str">
            <v>m</v>
          </cell>
        </row>
        <row r="1316">
          <cell r="A1316" t="str">
            <v>M600</v>
          </cell>
          <cell r="B1316" t="str">
            <v>Tinta refletiva alquídica p/ 1 ano</v>
          </cell>
          <cell r="C1316" t="str">
            <v>ba</v>
          </cell>
          <cell r="D1316">
            <v>18</v>
          </cell>
          <cell r="E1316" t="str">
            <v>l</v>
          </cell>
        </row>
        <row r="1317">
          <cell r="A1317" t="str">
            <v>M601</v>
          </cell>
          <cell r="B1317" t="str">
            <v>Tinta refletiva acrílica p/ 2 anos</v>
          </cell>
          <cell r="C1317" t="str">
            <v>ba</v>
          </cell>
          <cell r="D1317">
            <v>18</v>
          </cell>
          <cell r="E1317" t="str">
            <v>l</v>
          </cell>
        </row>
        <row r="1318">
          <cell r="A1318" t="str">
            <v>M602</v>
          </cell>
          <cell r="B1318" t="str">
            <v>Adubo NPK (4.14.8)</v>
          </cell>
          <cell r="C1318" t="str">
            <v>kg</v>
          </cell>
          <cell r="D1318">
            <v>1</v>
          </cell>
          <cell r="E1318" t="str">
            <v>kg</v>
          </cell>
        </row>
        <row r="1319">
          <cell r="A1319" t="str">
            <v>M603</v>
          </cell>
          <cell r="B1319" t="str">
            <v>Inseticida</v>
          </cell>
          <cell r="C1319" t="str">
            <v>l</v>
          </cell>
          <cell r="D1319">
            <v>1</v>
          </cell>
          <cell r="E1319" t="str">
            <v>l</v>
          </cell>
        </row>
        <row r="1320">
          <cell r="A1320" t="str">
            <v>M604</v>
          </cell>
          <cell r="B1320" t="str">
            <v>Aditivo plastiment BV-40</v>
          </cell>
          <cell r="C1320" t="str">
            <v>tam</v>
          </cell>
          <cell r="D1320">
            <v>200</v>
          </cell>
          <cell r="E1320" t="str">
            <v>kg</v>
          </cell>
        </row>
        <row r="1321">
          <cell r="A1321" t="str">
            <v>M605</v>
          </cell>
          <cell r="B1321" t="str">
            <v>Cola para tubo PVC</v>
          </cell>
          <cell r="C1321" t="str">
            <v>tb</v>
          </cell>
          <cell r="D1321">
            <v>75</v>
          </cell>
          <cell r="E1321" t="str">
            <v>gr</v>
          </cell>
        </row>
        <row r="1322">
          <cell r="A1322" t="str">
            <v>M606</v>
          </cell>
          <cell r="B1322" t="str">
            <v>Tinta anti-corrosiva</v>
          </cell>
          <cell r="C1322" t="str">
            <v>ba</v>
          </cell>
          <cell r="D1322">
            <v>18</v>
          </cell>
          <cell r="E1322" t="str">
            <v>l</v>
          </cell>
        </row>
        <row r="1323">
          <cell r="A1323" t="str">
            <v>M607</v>
          </cell>
          <cell r="B1323" t="str">
            <v>Óleo de linhaça</v>
          </cell>
          <cell r="C1323" t="str">
            <v>tam</v>
          </cell>
          <cell r="D1323">
            <v>200</v>
          </cell>
          <cell r="E1323" t="str">
            <v>l</v>
          </cell>
        </row>
        <row r="1324">
          <cell r="A1324" t="str">
            <v>M608</v>
          </cell>
          <cell r="B1324" t="str">
            <v>Detergente</v>
          </cell>
          <cell r="C1324" t="str">
            <v>ba</v>
          </cell>
          <cell r="D1324">
            <v>18</v>
          </cell>
          <cell r="E1324" t="str">
            <v>l</v>
          </cell>
        </row>
        <row r="1325">
          <cell r="A1325" t="str">
            <v>M609</v>
          </cell>
          <cell r="B1325" t="str">
            <v>Tinta esmalte sintético fosco</v>
          </cell>
          <cell r="C1325" t="str">
            <v>ba</v>
          </cell>
          <cell r="D1325">
            <v>18</v>
          </cell>
          <cell r="E1325" t="str">
            <v>l</v>
          </cell>
        </row>
        <row r="1326">
          <cell r="A1326" t="str">
            <v>M610</v>
          </cell>
          <cell r="B1326" t="str">
            <v>Pintura epóxica - barra D= 32mm</v>
          </cell>
          <cell r="C1326" t="str">
            <v>m</v>
          </cell>
          <cell r="D1326">
            <v>1</v>
          </cell>
          <cell r="E1326" t="str">
            <v>m</v>
          </cell>
        </row>
        <row r="1327">
          <cell r="A1327" t="str">
            <v>M611</v>
          </cell>
          <cell r="B1327" t="str">
            <v>Redutor tipo 2002 prim. qualidade</v>
          </cell>
          <cell r="C1327" t="str">
            <v>l</v>
          </cell>
          <cell r="D1327">
            <v>1</v>
          </cell>
          <cell r="E1327" t="str">
            <v>l</v>
          </cell>
        </row>
        <row r="1328">
          <cell r="A1328" t="str">
            <v>M612</v>
          </cell>
          <cell r="B1328" t="str">
            <v>Lixa para ferro n. 100</v>
          </cell>
          <cell r="C1328" t="str">
            <v>un</v>
          </cell>
          <cell r="D1328">
            <v>1</v>
          </cell>
          <cell r="E1328" t="str">
            <v>un</v>
          </cell>
        </row>
        <row r="1329">
          <cell r="A1329" t="str">
            <v>M613</v>
          </cell>
          <cell r="B1329" t="str">
            <v>Base de resina alquídica (primer)</v>
          </cell>
          <cell r="C1329" t="str">
            <v>l</v>
          </cell>
          <cell r="D1329">
            <v>1</v>
          </cell>
          <cell r="E1329" t="str">
            <v>l</v>
          </cell>
        </row>
        <row r="1330">
          <cell r="A1330" t="str">
            <v>M615</v>
          </cell>
          <cell r="B1330" t="str">
            <v>Microesferas PRE-MIX</v>
          </cell>
          <cell r="C1330" t="str">
            <v>kg</v>
          </cell>
          <cell r="D1330">
            <v>1</v>
          </cell>
          <cell r="E1330" t="str">
            <v>kg</v>
          </cell>
        </row>
        <row r="1331">
          <cell r="A1331" t="str">
            <v>M616</v>
          </cell>
          <cell r="B1331" t="str">
            <v>Microesferas DROP-ON</v>
          </cell>
          <cell r="C1331" t="str">
            <v>kg</v>
          </cell>
          <cell r="D1331">
            <v>1</v>
          </cell>
          <cell r="E1331" t="str">
            <v>kg</v>
          </cell>
        </row>
        <row r="1332">
          <cell r="A1332" t="str">
            <v>M617</v>
          </cell>
          <cell r="B1332" t="str">
            <v>Massa termoplástica para extrusão</v>
          </cell>
          <cell r="C1332" t="str">
            <v>kg</v>
          </cell>
          <cell r="D1332">
            <v>1</v>
          </cell>
          <cell r="E1332" t="str">
            <v>kg</v>
          </cell>
        </row>
        <row r="1333">
          <cell r="A1333" t="str">
            <v>M618</v>
          </cell>
          <cell r="B1333" t="str">
            <v>Massa termoplástica para aspersão</v>
          </cell>
          <cell r="C1333" t="str">
            <v>kg</v>
          </cell>
          <cell r="D1333">
            <v>1</v>
          </cell>
          <cell r="E1333" t="str">
            <v>kg</v>
          </cell>
        </row>
        <row r="1334">
          <cell r="A1334" t="str">
            <v>M619</v>
          </cell>
          <cell r="B1334" t="str">
            <v>Cola poliester</v>
          </cell>
          <cell r="C1334" t="str">
            <v>kg</v>
          </cell>
          <cell r="D1334">
            <v>1</v>
          </cell>
          <cell r="E1334" t="str">
            <v>kg</v>
          </cell>
        </row>
        <row r="1335">
          <cell r="A1335" t="str">
            <v>M620</v>
          </cell>
          <cell r="B1335" t="str">
            <v>Protetor de cura do concreto</v>
          </cell>
          <cell r="C1335" t="str">
            <v>tam</v>
          </cell>
          <cell r="D1335">
            <v>180</v>
          </cell>
          <cell r="E1335" t="str">
            <v>kg</v>
          </cell>
        </row>
        <row r="1336">
          <cell r="A1336" t="str">
            <v>M621</v>
          </cell>
          <cell r="B1336" t="str">
            <v>Desmoldante</v>
          </cell>
          <cell r="C1336" t="str">
            <v>tam</v>
          </cell>
          <cell r="D1336">
            <v>180</v>
          </cell>
          <cell r="E1336" t="str">
            <v>kg</v>
          </cell>
        </row>
        <row r="1337">
          <cell r="A1337" t="str">
            <v>M622</v>
          </cell>
          <cell r="B1337" t="str">
            <v>Interplast N</v>
          </cell>
          <cell r="C1337" t="str">
            <v>sc</v>
          </cell>
          <cell r="D1337">
            <v>50</v>
          </cell>
          <cell r="E1337" t="str">
            <v>kg</v>
          </cell>
        </row>
        <row r="1338">
          <cell r="A1338" t="str">
            <v>M623</v>
          </cell>
          <cell r="B1338" t="str">
            <v>Gás propano</v>
          </cell>
          <cell r="C1338" t="str">
            <v>kg</v>
          </cell>
          <cell r="D1338">
            <v>1</v>
          </cell>
          <cell r="E1338" t="str">
            <v>kg</v>
          </cell>
        </row>
        <row r="1339">
          <cell r="A1339" t="str">
            <v>M624</v>
          </cell>
          <cell r="B1339" t="str">
            <v>Tinta para pré-marcação</v>
          </cell>
          <cell r="C1339" t="str">
            <v>l</v>
          </cell>
          <cell r="D1339">
            <v>1</v>
          </cell>
          <cell r="E1339" t="str">
            <v>l</v>
          </cell>
        </row>
        <row r="1340">
          <cell r="A1340" t="str">
            <v>M625</v>
          </cell>
          <cell r="B1340" t="str">
            <v>Acetileno</v>
          </cell>
          <cell r="C1340" t="str">
            <v>m3</v>
          </cell>
          <cell r="D1340">
            <v>1</v>
          </cell>
          <cell r="E1340" t="str">
            <v>m3</v>
          </cell>
        </row>
        <row r="1341">
          <cell r="A1341" t="str">
            <v>M626</v>
          </cell>
          <cell r="B1341" t="str">
            <v>Oxigênio</v>
          </cell>
          <cell r="C1341" t="str">
            <v>m3</v>
          </cell>
          <cell r="D1341">
            <v>1</v>
          </cell>
          <cell r="E1341" t="str">
            <v>m3</v>
          </cell>
        </row>
        <row r="1342">
          <cell r="A1342" t="str">
            <v>M700</v>
          </cell>
          <cell r="B1342" t="str">
            <v>Tijolo comum maciço (5,5x9x19) cm</v>
          </cell>
          <cell r="C1342" t="str">
            <v>mlh</v>
          </cell>
          <cell r="D1342">
            <v>1000</v>
          </cell>
          <cell r="E1342" t="str">
            <v>un</v>
          </cell>
        </row>
        <row r="1343">
          <cell r="A1343" t="str">
            <v>M702</v>
          </cell>
          <cell r="B1343" t="str">
            <v>Cal hidratada</v>
          </cell>
          <cell r="C1343" t="str">
            <v>sc</v>
          </cell>
          <cell r="D1343">
            <v>20</v>
          </cell>
          <cell r="E1343" t="str">
            <v>kg</v>
          </cell>
        </row>
        <row r="1344">
          <cell r="A1344" t="str">
            <v>M703</v>
          </cell>
          <cell r="B1344" t="str">
            <v>Tijolo 20 x 30 cm</v>
          </cell>
          <cell r="C1344" t="str">
            <v>mlh</v>
          </cell>
          <cell r="D1344">
            <v>1000</v>
          </cell>
          <cell r="E1344" t="str">
            <v>un</v>
          </cell>
        </row>
        <row r="1345">
          <cell r="A1345" t="str">
            <v>M704</v>
          </cell>
          <cell r="B1345" t="str">
            <v>Areia Lavada Comercial</v>
          </cell>
          <cell r="C1345" t="str">
            <v>m3</v>
          </cell>
          <cell r="D1345">
            <v>1</v>
          </cell>
          <cell r="E1345" t="str">
            <v>m3</v>
          </cell>
        </row>
        <row r="1346">
          <cell r="A1346" t="str">
            <v>M705</v>
          </cell>
          <cell r="B1346" t="str">
            <v>Pó de pedra</v>
          </cell>
          <cell r="C1346" t="str">
            <v>m3</v>
          </cell>
          <cell r="D1346">
            <v>1</v>
          </cell>
          <cell r="E1346" t="str">
            <v>m3</v>
          </cell>
        </row>
        <row r="1347">
          <cell r="A1347" t="str">
            <v>M709</v>
          </cell>
          <cell r="B1347" t="str">
            <v>Brita Comercial</v>
          </cell>
          <cell r="C1347" t="str">
            <v>m3</v>
          </cell>
          <cell r="D1347">
            <v>1</v>
          </cell>
          <cell r="E1347" t="str">
            <v>m3</v>
          </cell>
        </row>
        <row r="1348">
          <cell r="A1348" t="str">
            <v>M710</v>
          </cell>
          <cell r="B1348" t="str">
            <v>Pedra de mão</v>
          </cell>
          <cell r="C1348" t="str">
            <v>m3</v>
          </cell>
          <cell r="D1348">
            <v>1</v>
          </cell>
          <cell r="E1348" t="str">
            <v>m3</v>
          </cell>
        </row>
        <row r="1349">
          <cell r="A1349" t="str">
            <v>M715</v>
          </cell>
          <cell r="B1349" t="str">
            <v>Pó calcário dolomítico</v>
          </cell>
          <cell r="C1349" t="str">
            <v>kg</v>
          </cell>
          <cell r="D1349">
            <v>1</v>
          </cell>
          <cell r="E1349" t="str">
            <v>kg</v>
          </cell>
        </row>
        <row r="1350">
          <cell r="A1350" t="str">
            <v>M901</v>
          </cell>
          <cell r="B1350" t="str">
            <v>Aparelho de apoio neoprene fretado</v>
          </cell>
          <cell r="C1350" t="str">
            <v>dm3</v>
          </cell>
          <cell r="D1350">
            <v>1</v>
          </cell>
          <cell r="E1350" t="str">
            <v>dm3</v>
          </cell>
        </row>
        <row r="1351">
          <cell r="A1351" t="str">
            <v>M902</v>
          </cell>
          <cell r="B1351" t="str">
            <v>Tubo de PVC D=75 mm</v>
          </cell>
          <cell r="C1351" t="str">
            <v>vr</v>
          </cell>
          <cell r="D1351">
            <v>6</v>
          </cell>
          <cell r="E1351" t="str">
            <v>m</v>
          </cell>
        </row>
        <row r="1352">
          <cell r="A1352" t="str">
            <v>M903</v>
          </cell>
          <cell r="B1352" t="str">
            <v>Manta sintética (Bidim) OP-20</v>
          </cell>
          <cell r="C1352" t="str">
            <v>m2</v>
          </cell>
          <cell r="D1352">
            <v>1</v>
          </cell>
          <cell r="E1352" t="str">
            <v>m2</v>
          </cell>
        </row>
        <row r="1353">
          <cell r="A1353" t="str">
            <v>M904</v>
          </cell>
          <cell r="B1353" t="str">
            <v>Manta sintética (Bidim) OP-30</v>
          </cell>
          <cell r="C1353" t="str">
            <v>m2</v>
          </cell>
          <cell r="D1353">
            <v>1</v>
          </cell>
          <cell r="E1353" t="str">
            <v>m2</v>
          </cell>
        </row>
        <row r="1354">
          <cell r="A1354" t="str">
            <v>M905</v>
          </cell>
          <cell r="B1354" t="str">
            <v>Filler</v>
          </cell>
          <cell r="C1354" t="str">
            <v>kg</v>
          </cell>
          <cell r="D1354">
            <v>1</v>
          </cell>
          <cell r="E1354" t="str">
            <v>kg</v>
          </cell>
        </row>
        <row r="1355">
          <cell r="A1355" t="str">
            <v>M906</v>
          </cell>
          <cell r="B1355" t="str">
            <v>Sementes p/ hidrossemeadura</v>
          </cell>
          <cell r="C1355" t="str">
            <v>kg</v>
          </cell>
          <cell r="D1355">
            <v>1</v>
          </cell>
          <cell r="E1355" t="str">
            <v>kg</v>
          </cell>
        </row>
        <row r="1356">
          <cell r="A1356" t="str">
            <v>M907</v>
          </cell>
          <cell r="B1356" t="str">
            <v>Adubo orgânico</v>
          </cell>
          <cell r="C1356" t="str">
            <v>t</v>
          </cell>
          <cell r="D1356">
            <v>1000</v>
          </cell>
          <cell r="E1356" t="str">
            <v>kg</v>
          </cell>
        </row>
        <row r="1357">
          <cell r="A1357" t="str">
            <v>M908</v>
          </cell>
          <cell r="B1357" t="str">
            <v>Eletrodo p/ solda eletr. OK 46.00</v>
          </cell>
          <cell r="C1357" t="str">
            <v>kg</v>
          </cell>
          <cell r="D1357">
            <v>1</v>
          </cell>
          <cell r="E1357" t="str">
            <v>kg</v>
          </cell>
        </row>
        <row r="1358">
          <cell r="A1358" t="str">
            <v>M909</v>
          </cell>
          <cell r="B1358" t="str">
            <v>Tubo de PVC perfurado D=50 mm</v>
          </cell>
          <cell r="C1358" t="str">
            <v>vr</v>
          </cell>
          <cell r="D1358">
            <v>6</v>
          </cell>
          <cell r="E1358" t="str">
            <v>m</v>
          </cell>
        </row>
        <row r="1359">
          <cell r="A1359" t="str">
            <v>M910</v>
          </cell>
          <cell r="B1359" t="str">
            <v>Tubo de PVC rígido D=50 mm</v>
          </cell>
          <cell r="C1359" t="str">
            <v>vr</v>
          </cell>
          <cell r="D1359">
            <v>6</v>
          </cell>
          <cell r="E1359" t="str">
            <v>m</v>
          </cell>
        </row>
        <row r="1360">
          <cell r="A1360" t="str">
            <v>M911</v>
          </cell>
          <cell r="B1360" t="str">
            <v>Tubo de PVC D=100 mm</v>
          </cell>
          <cell r="C1360" t="str">
            <v>vr</v>
          </cell>
          <cell r="D1360">
            <v>6</v>
          </cell>
          <cell r="E1360" t="str">
            <v>m</v>
          </cell>
        </row>
        <row r="1361">
          <cell r="A1361" t="str">
            <v>M920</v>
          </cell>
          <cell r="B1361" t="str">
            <v>Meio tubo de concreto D=40 cm</v>
          </cell>
          <cell r="C1361" t="str">
            <v>m</v>
          </cell>
          <cell r="D1361">
            <v>1</v>
          </cell>
          <cell r="E1361" t="str">
            <v>m</v>
          </cell>
        </row>
        <row r="1362">
          <cell r="A1362" t="str">
            <v>M930</v>
          </cell>
          <cell r="B1362" t="str">
            <v>Gabião caixa 2x1x1m galvanizado</v>
          </cell>
          <cell r="C1362" t="str">
            <v>un</v>
          </cell>
          <cell r="D1362">
            <v>1</v>
          </cell>
          <cell r="E1362" t="str">
            <v>un</v>
          </cell>
        </row>
        <row r="1363">
          <cell r="A1363" t="str">
            <v>M935</v>
          </cell>
          <cell r="B1363" t="str">
            <v>Terra arm. ECE - greide 0&lt;h&lt;6m</v>
          </cell>
          <cell r="C1363" t="str">
            <v>m2</v>
          </cell>
          <cell r="D1363">
            <v>1</v>
          </cell>
          <cell r="E1363" t="str">
            <v>m2</v>
          </cell>
        </row>
        <row r="1364">
          <cell r="A1364" t="str">
            <v>M936</v>
          </cell>
          <cell r="B1364" t="str">
            <v>Terra arm. ECE - greide 6&lt;h&lt;9m</v>
          </cell>
          <cell r="C1364" t="str">
            <v>m2</v>
          </cell>
          <cell r="D1364">
            <v>1</v>
          </cell>
          <cell r="E1364" t="str">
            <v>m2</v>
          </cell>
        </row>
        <row r="1365">
          <cell r="A1365" t="str">
            <v>M937</v>
          </cell>
          <cell r="B1365" t="str">
            <v>Terra arm. ECE - greide 9&lt;h&lt;12m</v>
          </cell>
          <cell r="C1365" t="str">
            <v>m2</v>
          </cell>
          <cell r="D1365">
            <v>1</v>
          </cell>
          <cell r="E1365" t="str">
            <v>m2</v>
          </cell>
        </row>
        <row r="1366">
          <cell r="A1366" t="str">
            <v>M938</v>
          </cell>
          <cell r="B1366" t="str">
            <v>Terra arm. ECE- pé talude 0&lt;h&lt;6m</v>
          </cell>
          <cell r="C1366" t="str">
            <v>m2</v>
          </cell>
          <cell r="D1366">
            <v>1</v>
          </cell>
          <cell r="E1366" t="str">
            <v>m2</v>
          </cell>
        </row>
        <row r="1367">
          <cell r="A1367" t="str">
            <v>M939</v>
          </cell>
          <cell r="B1367" t="str">
            <v>Terra arm. ECE- pé talude 6&lt;h&lt;9m</v>
          </cell>
          <cell r="C1367" t="str">
            <v>m2</v>
          </cell>
          <cell r="D1367">
            <v>1</v>
          </cell>
          <cell r="E1367" t="str">
            <v>m2</v>
          </cell>
        </row>
        <row r="1368">
          <cell r="A1368" t="str">
            <v>M940</v>
          </cell>
          <cell r="B1368" t="str">
            <v>Terra arm. ECE- pé talude 9&lt;h&lt;12m</v>
          </cell>
          <cell r="C1368" t="str">
            <v>m2</v>
          </cell>
          <cell r="D1368">
            <v>1</v>
          </cell>
          <cell r="E1368" t="str">
            <v>m2</v>
          </cell>
        </row>
        <row r="1369">
          <cell r="A1369" t="str">
            <v>M941</v>
          </cell>
          <cell r="B1369" t="str">
            <v>Terra arm. ECE-enc. portante 0&lt;h&lt;6m</v>
          </cell>
          <cell r="C1369" t="str">
            <v>m2</v>
          </cell>
          <cell r="D1369">
            <v>1</v>
          </cell>
          <cell r="E1369" t="str">
            <v>m2</v>
          </cell>
        </row>
        <row r="1370">
          <cell r="A1370" t="str">
            <v>M942</v>
          </cell>
          <cell r="B1370" t="str">
            <v>Terra arm. ECE-enc. portante 6&lt;h&lt;9m</v>
          </cell>
          <cell r="C1370" t="str">
            <v>m2</v>
          </cell>
          <cell r="D1370">
            <v>1</v>
          </cell>
          <cell r="E1370" t="str">
            <v>m2</v>
          </cell>
        </row>
        <row r="1371">
          <cell r="A1371" t="str">
            <v>M945</v>
          </cell>
          <cell r="B1371" t="str">
            <v>Haste para perfuratriz de esteira</v>
          </cell>
          <cell r="C1371" t="str">
            <v>un</v>
          </cell>
          <cell r="D1371">
            <v>1</v>
          </cell>
          <cell r="E1371" t="str">
            <v>un</v>
          </cell>
        </row>
        <row r="1372">
          <cell r="A1372" t="str">
            <v>M946</v>
          </cell>
          <cell r="B1372" t="str">
            <v>Luva para perfuratriz de esteira</v>
          </cell>
          <cell r="C1372" t="str">
            <v>un</v>
          </cell>
          <cell r="D1372">
            <v>1</v>
          </cell>
          <cell r="E1372" t="str">
            <v>un</v>
          </cell>
        </row>
        <row r="1373">
          <cell r="A1373" t="str">
            <v>M947</v>
          </cell>
          <cell r="B1373" t="str">
            <v>Punho para perfuratriz de esteira</v>
          </cell>
          <cell r="C1373" t="str">
            <v>un</v>
          </cell>
          <cell r="D1373">
            <v>1</v>
          </cell>
          <cell r="E1373" t="str">
            <v>un</v>
          </cell>
        </row>
        <row r="1374">
          <cell r="A1374" t="str">
            <v>M948</v>
          </cell>
          <cell r="B1374" t="str">
            <v>Coroa para perfuratriz de esteira</v>
          </cell>
          <cell r="C1374" t="str">
            <v>un</v>
          </cell>
          <cell r="D1374">
            <v>1</v>
          </cell>
          <cell r="E1374" t="str">
            <v>un</v>
          </cell>
        </row>
        <row r="1375">
          <cell r="A1375" t="str">
            <v>M949</v>
          </cell>
          <cell r="B1375" t="str">
            <v>Disco diam. p/ máq. de disco 48kW</v>
          </cell>
          <cell r="C1375" t="str">
            <v>un</v>
          </cell>
          <cell r="D1375">
            <v>1</v>
          </cell>
          <cell r="E1375" t="str">
            <v>un</v>
          </cell>
        </row>
        <row r="1376">
          <cell r="A1376" t="str">
            <v>M950</v>
          </cell>
          <cell r="B1376" t="str">
            <v>Coroa de diamante linha NX</v>
          </cell>
          <cell r="C1376" t="str">
            <v>un</v>
          </cell>
          <cell r="D1376">
            <v>1</v>
          </cell>
          <cell r="E1376" t="str">
            <v>un</v>
          </cell>
        </row>
        <row r="1377">
          <cell r="A1377" t="str">
            <v>M951</v>
          </cell>
          <cell r="B1377" t="str">
            <v>Calibrador de diamante linha NX</v>
          </cell>
          <cell r="C1377" t="str">
            <v>un</v>
          </cell>
          <cell r="D1377">
            <v>1</v>
          </cell>
          <cell r="E1377" t="str">
            <v>un</v>
          </cell>
        </row>
        <row r="1378">
          <cell r="A1378" t="str">
            <v>M952</v>
          </cell>
          <cell r="B1378" t="str">
            <v>Mola comum linha NX</v>
          </cell>
          <cell r="C1378" t="str">
            <v>un</v>
          </cell>
          <cell r="D1378">
            <v>1</v>
          </cell>
          <cell r="E1378" t="str">
            <v>un</v>
          </cell>
        </row>
        <row r="1379">
          <cell r="A1379" t="str">
            <v>M953</v>
          </cell>
          <cell r="B1379" t="str">
            <v>Barrilete simples linha NX</v>
          </cell>
          <cell r="C1379" t="str">
            <v>un</v>
          </cell>
          <cell r="D1379">
            <v>1</v>
          </cell>
          <cell r="E1379" t="str">
            <v>un</v>
          </cell>
        </row>
        <row r="1380">
          <cell r="A1380" t="str">
            <v>M954</v>
          </cell>
          <cell r="B1380" t="str">
            <v>Haste paredes paraleleas c/ niples</v>
          </cell>
          <cell r="C1380" t="str">
            <v>un</v>
          </cell>
          <cell r="D1380">
            <v>1</v>
          </cell>
          <cell r="E1380" t="str">
            <v>un</v>
          </cell>
        </row>
        <row r="1381">
          <cell r="A1381" t="str">
            <v>M955</v>
          </cell>
          <cell r="B1381" t="str">
            <v>Coroa de widia linha NX</v>
          </cell>
          <cell r="C1381" t="str">
            <v>un</v>
          </cell>
          <cell r="D1381">
            <v>1</v>
          </cell>
          <cell r="E1381" t="str">
            <v>un</v>
          </cell>
        </row>
        <row r="1382">
          <cell r="A1382" t="str">
            <v>M956</v>
          </cell>
          <cell r="B1382" t="str">
            <v>Sapata de widia linha NX</v>
          </cell>
          <cell r="C1382" t="str">
            <v>un</v>
          </cell>
          <cell r="D1382">
            <v>1</v>
          </cell>
          <cell r="E1382" t="str">
            <v>un</v>
          </cell>
        </row>
        <row r="1383">
          <cell r="A1383" t="str">
            <v>M957</v>
          </cell>
          <cell r="B1383" t="str">
            <v>Revestimento c/ conector linha NX</v>
          </cell>
          <cell r="C1383" t="str">
            <v>un</v>
          </cell>
          <cell r="D1383">
            <v>1</v>
          </cell>
          <cell r="E1383" t="str">
            <v>un</v>
          </cell>
        </row>
        <row r="1384">
          <cell r="A1384" t="str">
            <v>M958</v>
          </cell>
          <cell r="B1384" t="str">
            <v>Calibrador de widia simples linh NX</v>
          </cell>
          <cell r="C1384" t="str">
            <v>un</v>
          </cell>
          <cell r="D1384">
            <v>1</v>
          </cell>
          <cell r="E1384" t="str">
            <v>un</v>
          </cell>
        </row>
        <row r="1385">
          <cell r="A1385" t="str">
            <v>M960</v>
          </cell>
          <cell r="B1385" t="str">
            <v>Fio de nylon n. 40</v>
          </cell>
          <cell r="C1385" t="str">
            <v>rl</v>
          </cell>
          <cell r="D1385">
            <v>100</v>
          </cell>
          <cell r="E1385" t="str">
            <v>m</v>
          </cell>
        </row>
        <row r="1386">
          <cell r="A1386" t="str">
            <v>M969</v>
          </cell>
          <cell r="B1386" t="str">
            <v>Película refletiva lentes expostas</v>
          </cell>
          <cell r="C1386" t="str">
            <v>m2</v>
          </cell>
          <cell r="D1386">
            <v>1</v>
          </cell>
          <cell r="E1386" t="str">
            <v>m2</v>
          </cell>
        </row>
        <row r="1387">
          <cell r="A1387" t="str">
            <v>M970</v>
          </cell>
          <cell r="B1387" t="str">
            <v>Película refletiva lentes inclusas</v>
          </cell>
          <cell r="C1387" t="str">
            <v>m2</v>
          </cell>
          <cell r="D1387">
            <v>1</v>
          </cell>
          <cell r="E1387" t="str">
            <v>m2</v>
          </cell>
        </row>
        <row r="1388">
          <cell r="A1388" t="str">
            <v>M971</v>
          </cell>
          <cell r="B1388" t="str">
            <v>Dispositivo anti-ofuscante</v>
          </cell>
          <cell r="C1388" t="str">
            <v>m</v>
          </cell>
          <cell r="D1388">
            <v>1</v>
          </cell>
          <cell r="E1388" t="str">
            <v>m</v>
          </cell>
        </row>
        <row r="1389">
          <cell r="A1389" t="str">
            <v>M972</v>
          </cell>
          <cell r="B1389" t="str">
            <v>Tacha refletiva monodirecional</v>
          </cell>
          <cell r="C1389" t="str">
            <v>un</v>
          </cell>
          <cell r="D1389">
            <v>1</v>
          </cell>
          <cell r="E1389" t="str">
            <v>un</v>
          </cell>
        </row>
        <row r="1390">
          <cell r="A1390" t="str">
            <v>M973</v>
          </cell>
          <cell r="B1390" t="str">
            <v>Tacha refletiva bidirecional</v>
          </cell>
          <cell r="C1390" t="str">
            <v>un</v>
          </cell>
          <cell r="D1390">
            <v>1</v>
          </cell>
          <cell r="E1390" t="str">
            <v>un</v>
          </cell>
        </row>
        <row r="1391">
          <cell r="A1391" t="str">
            <v>M974</v>
          </cell>
          <cell r="B1391" t="str">
            <v>Tachão refletivo monodirecional</v>
          </cell>
          <cell r="C1391" t="str">
            <v>un</v>
          </cell>
          <cell r="D1391">
            <v>1</v>
          </cell>
          <cell r="E1391" t="str">
            <v>un</v>
          </cell>
        </row>
        <row r="1392">
          <cell r="A1392" t="str">
            <v>M975</v>
          </cell>
          <cell r="B1392" t="str">
            <v>Tachão refletivo bidirecional</v>
          </cell>
          <cell r="C1392" t="str">
            <v>un</v>
          </cell>
          <cell r="D1392">
            <v>1</v>
          </cell>
          <cell r="E1392" t="str">
            <v>un</v>
          </cell>
        </row>
        <row r="1393">
          <cell r="A1393" t="str">
            <v>M976</v>
          </cell>
          <cell r="B1393" t="str">
            <v>Baguete limitador de polietileno</v>
          </cell>
          <cell r="C1393" t="str">
            <v>m</v>
          </cell>
          <cell r="D1393">
            <v>1</v>
          </cell>
          <cell r="E1393" t="str">
            <v>m</v>
          </cell>
        </row>
        <row r="1394">
          <cell r="A1394" t="str">
            <v>M977</v>
          </cell>
          <cell r="B1394" t="str">
            <v>Selante asfáltico polimerizado</v>
          </cell>
          <cell r="C1394" t="str">
            <v>l</v>
          </cell>
          <cell r="D1394">
            <v>1</v>
          </cell>
          <cell r="E1394" t="str">
            <v>l</v>
          </cell>
        </row>
        <row r="1395">
          <cell r="A1395" t="str">
            <v>M980</v>
          </cell>
          <cell r="B1395" t="str">
            <v>Indenização de jazida</v>
          </cell>
          <cell r="C1395" t="str">
            <v>m3</v>
          </cell>
          <cell r="D1395">
            <v>1</v>
          </cell>
          <cell r="E1395" t="str">
            <v>m3</v>
          </cell>
        </row>
        <row r="1396">
          <cell r="A1396" t="str">
            <v>M982</v>
          </cell>
          <cell r="B1396" t="str">
            <v>Isopor de 5cm de espessura</v>
          </cell>
          <cell r="C1396" t="str">
            <v>m2</v>
          </cell>
          <cell r="D1396">
            <v>1</v>
          </cell>
          <cell r="E1396" t="str">
            <v>m2</v>
          </cell>
        </row>
        <row r="1397">
          <cell r="A1397" t="str">
            <v>M983</v>
          </cell>
          <cell r="B1397" t="str">
            <v>Disco diam. p/ máq. de disco 6kW</v>
          </cell>
          <cell r="C1397" t="str">
            <v>un</v>
          </cell>
          <cell r="D1397">
            <v>1</v>
          </cell>
          <cell r="E1397" t="str">
            <v>un</v>
          </cell>
        </row>
        <row r="1398">
          <cell r="A1398" t="str">
            <v>M984</v>
          </cell>
          <cell r="B1398" t="str">
            <v>Chumbadores</v>
          </cell>
          <cell r="C1398" t="str">
            <v>pç</v>
          </cell>
          <cell r="D1398">
            <v>0.3</v>
          </cell>
          <cell r="E1398" t="str">
            <v>kg</v>
          </cell>
        </row>
        <row r="1399">
          <cell r="A1399" t="str">
            <v>M985</v>
          </cell>
          <cell r="B1399" t="str">
            <v>Tubo plástico para purgadores</v>
          </cell>
          <cell r="C1399" t="str">
            <v>m</v>
          </cell>
          <cell r="D1399">
            <v>1</v>
          </cell>
          <cell r="E1399" t="str">
            <v>m</v>
          </cell>
        </row>
        <row r="1400">
          <cell r="A1400" t="str">
            <v>M996</v>
          </cell>
          <cell r="B1400" t="str">
            <v>Material Demolido</v>
          </cell>
          <cell r="C1400" t="str">
            <v>t</v>
          </cell>
          <cell r="D1400">
            <v>1</v>
          </cell>
          <cell r="E1400" t="str">
            <v>t</v>
          </cell>
        </row>
        <row r="1401">
          <cell r="A1401" t="str">
            <v>M997</v>
          </cell>
          <cell r="B1401" t="str">
            <v>Material Fresado</v>
          </cell>
          <cell r="C1401" t="str">
            <v>t</v>
          </cell>
          <cell r="D1401">
            <v>1</v>
          </cell>
          <cell r="E1401" t="str">
            <v>t</v>
          </cell>
        </row>
        <row r="1402">
          <cell r="A1402" t="str">
            <v>M998</v>
          </cell>
          <cell r="B1402" t="str">
            <v>Madeira</v>
          </cell>
          <cell r="C1402" t="str">
            <v>t</v>
          </cell>
          <cell r="D1402">
            <v>1</v>
          </cell>
          <cell r="E1402" t="str">
            <v>t</v>
          </cell>
        </row>
        <row r="1403">
          <cell r="A1403" t="str">
            <v>M999</v>
          </cell>
          <cell r="B1403" t="str">
            <v>Material retirado da pista</v>
          </cell>
          <cell r="C1403" t="str">
            <v>t</v>
          </cell>
          <cell r="D1403">
            <v>1</v>
          </cell>
          <cell r="E1403" t="str">
            <v>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ados"/>
      <sheetName val="quadro 09 - equipamentos dner"/>
      <sheetName val="QUADRO 10 - C. H. PESSOAL"/>
      <sheetName val="CUSTO HORÁRIO"/>
      <sheetName val="Mão de obra"/>
      <sheetName val="Material"/>
      <sheetName val="Serviços"/>
    </sheetNames>
    <sheetDataSet>
      <sheetData sheetId="0" refreshError="1">
        <row r="5">
          <cell r="B5" t="str">
            <v>SEGMENTO: Km 11,00 - Km 197,15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fício"/>
      <sheetName val="RELATÓRIO"/>
      <sheetName val="RESUMO-DVOP"/>
      <sheetName val="REAJU"/>
      <sheetName val="Mat Asf"/>
      <sheetName val="Crono Físico-Financeiro"/>
      <sheetName val="Plan1"/>
      <sheetName val="terraplenagem"/>
      <sheetName val="preench rebaixo em rocha"/>
      <sheetName val="DMT"/>
      <sheetName val="remoção de base antiga"/>
      <sheetName val="subbase (1)"/>
      <sheetName val="base (1)"/>
      <sheetName val="Imprimação (1)"/>
      <sheetName val="pintura de ligação (1)"/>
      <sheetName val="CBUQ (1)"/>
      <sheetName val="Binder (1)"/>
      <sheetName val="Transp-Massa (1)"/>
      <sheetName val="Transp-Brita (1)"/>
      <sheetName val="remoção de pavim (1)"/>
      <sheetName val="dreno transversal (1)"/>
      <sheetName val="meio fio com sarjeta conjug (1)"/>
      <sheetName val="base (2)"/>
      <sheetName val="transp mat jaz (2)"/>
      <sheetName val="remoçao de pavim (1)"/>
      <sheetName val="Pintura de ligação (2)"/>
      <sheetName val="CBUQ (2)"/>
      <sheetName val="Transp-Massa (2)"/>
      <sheetName val="Transp-Brita (2)"/>
      <sheetName val="RESUMO_DVOP"/>
      <sheetName val="Desmat"/>
      <sheetName val="Aux.da anterior"/>
      <sheetName val="Cubação"/>
      <sheetName val="Croqui"/>
      <sheetName val="CALCULOS AUXILIARES"/>
      <sheetName val="Pato"/>
      <sheetName val="ID"/>
      <sheetName val="MT"/>
    </sheetNames>
    <sheetDataSet>
      <sheetData sheetId="0" refreshError="1"/>
      <sheetData sheetId="1" refreshError="1">
        <row r="2">
          <cell r="B2" t="str">
            <v>OBRA: Complementação da Restauração de Rodovias Pavimentadas e Melhoramentos</v>
          </cell>
        </row>
        <row r="3">
          <cell r="B3" t="str">
            <v>RODOVIA/PROGRAMA: MT-358</v>
          </cell>
        </row>
        <row r="4">
          <cell r="B4" t="str">
            <v>TRECHO: Tangará da Serra - Assari</v>
          </cell>
        </row>
        <row r="5">
          <cell r="B5" t="str">
            <v>SUB-TRECHO: Tangará da Serra - Entrº MT-343</v>
          </cell>
        </row>
        <row r="6">
          <cell r="B6" t="str">
            <v>CONTRATO: 005/2001/00/00-P.Jur.</v>
          </cell>
        </row>
        <row r="7">
          <cell r="B7" t="str">
            <v>REFERÊNCIA (nº ordem med./aval): 6ª Medição Provisória</v>
          </cell>
        </row>
        <row r="8">
          <cell r="B8" t="str">
            <v>PERÍODO SIMPLES: 01/08/01 à 31/08/01</v>
          </cell>
        </row>
        <row r="9">
          <cell r="B9" t="str">
            <v>FIRMA: CONSTRUTORA TRIUNFO S/A</v>
          </cell>
        </row>
        <row r="10">
          <cell r="B10" t="str">
            <v>RELATÓRIO  DOS  SERVIÇOS  EXECUTADOS</v>
          </cell>
        </row>
        <row r="11">
          <cell r="B11" t="str">
            <v>CÓDIGO</v>
          </cell>
          <cell r="C11" t="str">
            <v>DISCRIMINAÇÃO</v>
          </cell>
          <cell r="D11" t="str">
            <v>UNID.</v>
          </cell>
        </row>
        <row r="12">
          <cell r="C12" t="str">
            <v>MELHORAMENTOS</v>
          </cell>
        </row>
        <row r="13">
          <cell r="B13">
            <v>40000</v>
          </cell>
          <cell r="C13" t="str">
            <v>TERRAPLENAGEM</v>
          </cell>
        </row>
        <row r="14">
          <cell r="B14">
            <v>40110</v>
          </cell>
          <cell r="C14" t="str">
            <v>Desmatamento, destocamento e limpeza em mata</v>
          </cell>
          <cell r="D14" t="str">
            <v>m²</v>
          </cell>
        </row>
        <row r="15">
          <cell r="B15">
            <v>40140</v>
          </cell>
          <cell r="C15" t="str">
            <v>Remoção e limpeza da camada vegetal</v>
          </cell>
          <cell r="D15" t="str">
            <v>m²</v>
          </cell>
        </row>
        <row r="16">
          <cell r="B16">
            <v>40201</v>
          </cell>
          <cell r="C16" t="str">
            <v>Escavação, carga e transp. de mat. de 1ª cat. DMT &lt; 50 m</v>
          </cell>
          <cell r="D16" t="str">
            <v>m³</v>
          </cell>
        </row>
        <row r="17">
          <cell r="B17">
            <v>40202</v>
          </cell>
          <cell r="C17" t="str">
            <v>Escavação, carga e transp. de mat. de 1ª cat. 50 &lt; DMT &lt; 200 m</v>
          </cell>
          <cell r="D17" t="str">
            <v>m³</v>
          </cell>
        </row>
        <row r="18">
          <cell r="B18">
            <v>40203</v>
          </cell>
          <cell r="C18" t="str">
            <v>Escavação, carga e transp. de mat. de 1ª cat. 200 &lt; DMT &lt; 400 m</v>
          </cell>
          <cell r="D18" t="str">
            <v>m³</v>
          </cell>
        </row>
        <row r="19">
          <cell r="B19">
            <v>40204</v>
          </cell>
          <cell r="C19" t="str">
            <v>Escavação, carga e transp. de mat. de 1ª cat. 400 &lt; DMT &lt; 600 m</v>
          </cell>
          <cell r="D19" t="str">
            <v>m³</v>
          </cell>
        </row>
        <row r="20">
          <cell r="B20">
            <v>40205</v>
          </cell>
          <cell r="C20" t="str">
            <v>Escavação, carga e transp. de mat. de 1ª cat. 600 &lt; DMT &lt; 800 m</v>
          </cell>
          <cell r="D20" t="str">
            <v>m³</v>
          </cell>
        </row>
        <row r="21">
          <cell r="B21">
            <v>40206</v>
          </cell>
          <cell r="C21" t="str">
            <v>Escavação, carga e transp. de mat. de 1ª cat. 800 &lt; DMT &lt; 1000 m</v>
          </cell>
          <cell r="D21" t="str">
            <v>m³</v>
          </cell>
        </row>
        <row r="22">
          <cell r="B22">
            <v>40207</v>
          </cell>
          <cell r="C22" t="str">
            <v>Escavação, carga e transp. de mat. de 1ª cat. 1000 &lt; DMT &lt; 1200 m</v>
          </cell>
          <cell r="D22" t="str">
            <v>m³</v>
          </cell>
        </row>
        <row r="23">
          <cell r="B23">
            <v>40209</v>
          </cell>
          <cell r="C23" t="str">
            <v>Escavação, carga e transp. de mat. de 1ª cat. 1400 &lt; DMT &lt; 1600 m</v>
          </cell>
          <cell r="D23" t="str">
            <v>m³</v>
          </cell>
        </row>
        <row r="24">
          <cell r="B24">
            <v>40211</v>
          </cell>
          <cell r="C24" t="str">
            <v>Escavação, carga e transp. de mat. de 1ª cat. 1800 &lt; DMT &lt; 2000 m</v>
          </cell>
          <cell r="D24" t="str">
            <v>m³</v>
          </cell>
        </row>
        <row r="25">
          <cell r="B25">
            <v>40212</v>
          </cell>
          <cell r="C25" t="str">
            <v>Escavação, carga e transp. de mat. de 1ª cat. 2000 &lt; DMT &lt; 3000 m</v>
          </cell>
          <cell r="D25" t="str">
            <v>m³</v>
          </cell>
        </row>
        <row r="26">
          <cell r="B26">
            <v>40301</v>
          </cell>
          <cell r="C26" t="str">
            <v>Escavação, carga e transp. de mat. de 2ª cat. DMT &lt; 50 m</v>
          </cell>
          <cell r="D26" t="str">
            <v>m³</v>
          </cell>
        </row>
        <row r="27">
          <cell r="B27">
            <v>40302</v>
          </cell>
          <cell r="C27" t="str">
            <v>Escavação, carga e transp. de mat. de 2ª cat. 50 &lt; DMT &lt; 200 m</v>
          </cell>
          <cell r="D27" t="str">
            <v>m³</v>
          </cell>
        </row>
        <row r="28">
          <cell r="B28">
            <v>40303</v>
          </cell>
          <cell r="C28" t="str">
            <v>Escavação, carga e transp. de mat. de 2ª cat. 200 &lt; DMT &lt; 400 m</v>
          </cell>
          <cell r="D28" t="str">
            <v>m³</v>
          </cell>
        </row>
        <row r="29">
          <cell r="B29">
            <v>40304</v>
          </cell>
          <cell r="C29" t="str">
            <v>Escavação, carga e transp. de mat. de 2ª cat. 400 &lt; DMT &lt; 600 m</v>
          </cell>
          <cell r="D29" t="str">
            <v>m³</v>
          </cell>
        </row>
        <row r="30">
          <cell r="B30">
            <v>40305</v>
          </cell>
          <cell r="C30" t="str">
            <v>Escavação, carga e transp. de mat. de 2ª cat. 600 &lt; DMT &lt; 800 m</v>
          </cell>
          <cell r="D30" t="str">
            <v>m³</v>
          </cell>
          <cell r="I30">
            <v>6159.39</v>
          </cell>
        </row>
        <row r="31">
          <cell r="B31">
            <v>40306</v>
          </cell>
          <cell r="C31" t="str">
            <v>Escavação, carga e transp. de mat. de 2ª cat. 800 &lt; DMT &lt; 1000 m</v>
          </cell>
          <cell r="D31" t="str">
            <v>m³</v>
          </cell>
          <cell r="I31">
            <v>1052.415</v>
          </cell>
        </row>
        <row r="32">
          <cell r="B32">
            <v>40401</v>
          </cell>
          <cell r="C32" t="str">
            <v>Escavação, carga e transp. de mat. de 3ª cat. DMT &lt; 50 m</v>
          </cell>
          <cell r="D32" t="str">
            <v>m³</v>
          </cell>
        </row>
        <row r="33">
          <cell r="B33">
            <v>40402</v>
          </cell>
          <cell r="C33" t="str">
            <v>Escavação, carga e transp. de mat. de 3ª cat. 50 &lt; DMT &lt; 200 m</v>
          </cell>
          <cell r="D33" t="str">
            <v>m³</v>
          </cell>
        </row>
        <row r="34">
          <cell r="B34">
            <v>40403</v>
          </cell>
          <cell r="C34" t="str">
            <v>Escavação, carga e transp. de mat. de 3ª cat. 200 &lt; DMT &lt; 400 m</v>
          </cell>
          <cell r="D34" t="str">
            <v>m³</v>
          </cell>
        </row>
        <row r="35">
          <cell r="B35">
            <v>40404</v>
          </cell>
          <cell r="C35" t="str">
            <v>Escavação, carga e transp. de mat. de 3ª cat. 400 &lt; DMT &lt; 600 m</v>
          </cell>
          <cell r="D35" t="str">
            <v>m³</v>
          </cell>
        </row>
        <row r="36">
          <cell r="B36">
            <v>40405</v>
          </cell>
          <cell r="C36" t="str">
            <v>Escavação, carga e transp. de mat. de 3ª cat. 600 &lt; DMT &lt; 800 m</v>
          </cell>
          <cell r="D36" t="str">
            <v>m³</v>
          </cell>
        </row>
        <row r="37">
          <cell r="B37">
            <v>40406</v>
          </cell>
          <cell r="C37" t="str">
            <v>Escavação, carga e transp. de mat. de 3ª cat. 800 &lt; DMT &lt; 1000 m</v>
          </cell>
          <cell r="D37" t="str">
            <v>m³</v>
          </cell>
        </row>
        <row r="38">
          <cell r="B38">
            <v>40407</v>
          </cell>
          <cell r="C38" t="str">
            <v>Escavação, carga e transp. de mat. de 3ª cat. 1000 &lt; DMT &lt; 1200 m</v>
          </cell>
          <cell r="D38" t="str">
            <v>m³</v>
          </cell>
        </row>
        <row r="39">
          <cell r="B39">
            <v>40510</v>
          </cell>
          <cell r="C39" t="str">
            <v>Compactação de aterros a 95% do Proctor Normal</v>
          </cell>
          <cell r="D39" t="str">
            <v>m³</v>
          </cell>
        </row>
        <row r="40">
          <cell r="B40">
            <v>40520</v>
          </cell>
          <cell r="C40" t="str">
            <v>Compactação de aterros a 100% do Proctor Normal</v>
          </cell>
          <cell r="D40" t="str">
            <v>m³</v>
          </cell>
        </row>
        <row r="41">
          <cell r="B41">
            <v>40710</v>
          </cell>
          <cell r="C41" t="str">
            <v>Preenchimento de rebaixo em rocha</v>
          </cell>
          <cell r="D41" t="str">
            <v>m³</v>
          </cell>
        </row>
        <row r="43">
          <cell r="B43">
            <v>50000</v>
          </cell>
          <cell r="C43" t="str">
            <v>PAVIMENTAÇÃO</v>
          </cell>
        </row>
        <row r="44">
          <cell r="B44">
            <v>50100</v>
          </cell>
          <cell r="C44" t="str">
            <v>Regularização do sub-leito</v>
          </cell>
          <cell r="D44" t="str">
            <v>m²</v>
          </cell>
        </row>
        <row r="45">
          <cell r="B45">
            <v>50210</v>
          </cell>
          <cell r="C45" t="str">
            <v>Sub-base de solo estabilizado sem mistura</v>
          </cell>
          <cell r="D45" t="str">
            <v>m³</v>
          </cell>
        </row>
        <row r="46">
          <cell r="B46">
            <v>50230</v>
          </cell>
          <cell r="C46" t="str">
            <v>Base de solo estabilizado sem mistura</v>
          </cell>
          <cell r="D46" t="str">
            <v>m³</v>
          </cell>
        </row>
        <row r="47">
          <cell r="B47">
            <v>50610</v>
          </cell>
          <cell r="C47" t="str">
            <v>Imprimação asfáltica - execução</v>
          </cell>
          <cell r="D47" t="str">
            <v>m²</v>
          </cell>
        </row>
        <row r="48">
          <cell r="B48">
            <v>50620</v>
          </cell>
          <cell r="C48" t="str">
            <v>Pintura de ligação - execução</v>
          </cell>
          <cell r="D48" t="str">
            <v>m²</v>
          </cell>
        </row>
        <row r="49">
          <cell r="B49">
            <v>50740</v>
          </cell>
          <cell r="C49" t="str">
            <v>Concreto betuminoso usinado a quente</v>
          </cell>
          <cell r="D49" t="str">
            <v>m³</v>
          </cell>
        </row>
        <row r="50">
          <cell r="B50">
            <v>50745</v>
          </cell>
          <cell r="C50" t="str">
            <v>Concreto betuminoso usinado a quente para Binder</v>
          </cell>
          <cell r="D50" t="str">
            <v>m³</v>
          </cell>
        </row>
        <row r="51">
          <cell r="B51">
            <v>52010</v>
          </cell>
          <cell r="C51" t="str">
            <v>Transporte de material de jazida para sub-base e base</v>
          </cell>
          <cell r="D51" t="str">
            <v>m³xkm</v>
          </cell>
        </row>
        <row r="52">
          <cell r="B52">
            <v>52100</v>
          </cell>
          <cell r="C52" t="str">
            <v>Fornecimento e transporte de cimento asfáltico penetração CAP-20</v>
          </cell>
          <cell r="D52" t="str">
            <v>t</v>
          </cell>
        </row>
        <row r="53">
          <cell r="B53">
            <v>52200</v>
          </cell>
          <cell r="C53" t="str">
            <v>Fornecimento e transporte de asfalto CM-30</v>
          </cell>
          <cell r="D53" t="str">
            <v>t</v>
          </cell>
        </row>
        <row r="54">
          <cell r="B54">
            <v>52300</v>
          </cell>
          <cell r="C54" t="str">
            <v>Fornecimento e transporte de emulsão asfáltica RR-2C</v>
          </cell>
          <cell r="D54" t="str">
            <v>t</v>
          </cell>
        </row>
        <row r="55">
          <cell r="B55">
            <v>90219</v>
          </cell>
          <cell r="C55" t="str">
            <v>Remoção de pavimento</v>
          </cell>
          <cell r="D55" t="str">
            <v>m³</v>
          </cell>
        </row>
        <row r="56">
          <cell r="B56">
            <v>90543</v>
          </cell>
          <cell r="C56" t="str">
            <v>Transporte de C.B.U.Q. / Binder</v>
          </cell>
          <cell r="D56" t="str">
            <v>txkm</v>
          </cell>
        </row>
        <row r="58">
          <cell r="B58">
            <v>55000</v>
          </cell>
          <cell r="C58" t="str">
            <v>DRENAGEM</v>
          </cell>
        </row>
        <row r="59">
          <cell r="B59">
            <v>55110</v>
          </cell>
          <cell r="C59" t="str">
            <v>Dreno longitudinal para corte em rocha</v>
          </cell>
          <cell r="D59" t="str">
            <v>m</v>
          </cell>
        </row>
        <row r="60">
          <cell r="B60">
            <v>55130</v>
          </cell>
          <cell r="C60" t="str">
            <v>Dreno longitudinal para corte em solo tipo B (com Bidim)</v>
          </cell>
          <cell r="D60" t="str">
            <v>m</v>
          </cell>
        </row>
        <row r="61">
          <cell r="B61">
            <v>55150</v>
          </cell>
          <cell r="C61" t="str">
            <v>Dreno transversal de base</v>
          </cell>
          <cell r="D61" t="str">
            <v>m</v>
          </cell>
        </row>
        <row r="62">
          <cell r="B62">
            <v>55310</v>
          </cell>
          <cell r="C62" t="str">
            <v>Valeta de proteção sem revestimento</v>
          </cell>
          <cell r="D62" t="str">
            <v>m</v>
          </cell>
        </row>
        <row r="63">
          <cell r="B63">
            <v>55320</v>
          </cell>
          <cell r="C63" t="str">
            <v>Valeta de proteção com revestimento vegetal</v>
          </cell>
          <cell r="D63" t="str">
            <v>m</v>
          </cell>
        </row>
        <row r="64">
          <cell r="B64">
            <v>55330</v>
          </cell>
          <cell r="C64" t="str">
            <v>Valeta de proteção com revestimento em concreto para corte</v>
          </cell>
          <cell r="D64" t="str">
            <v>m</v>
          </cell>
        </row>
        <row r="65">
          <cell r="C65" t="str">
            <v>COMISSÃO DE FISCALIZAÇÃO</v>
          </cell>
        </row>
        <row r="72">
          <cell r="B72">
            <v>55340</v>
          </cell>
          <cell r="C72" t="str">
            <v>Valeta de proteção com revestimento em concreto para aterro</v>
          </cell>
          <cell r="D72" t="str">
            <v>m</v>
          </cell>
        </row>
        <row r="73">
          <cell r="B73">
            <v>55410</v>
          </cell>
          <cell r="C73" t="str">
            <v>Meio fio simples</v>
          </cell>
          <cell r="D73" t="str">
            <v>m</v>
          </cell>
        </row>
        <row r="74">
          <cell r="B74">
            <v>55500</v>
          </cell>
          <cell r="C74" t="str">
            <v>Meio fio com sarjeta conjugada</v>
          </cell>
          <cell r="D74" t="str">
            <v>m</v>
          </cell>
        </row>
        <row r="75">
          <cell r="B75">
            <v>55501</v>
          </cell>
          <cell r="C75" t="str">
            <v>Entrada d'água tipo I</v>
          </cell>
          <cell r="D75" t="str">
            <v>ud</v>
          </cell>
        </row>
        <row r="76">
          <cell r="B76">
            <v>55502</v>
          </cell>
          <cell r="C76" t="str">
            <v>Entrada d'água tipo II</v>
          </cell>
          <cell r="D76" t="str">
            <v>ud</v>
          </cell>
        </row>
        <row r="77">
          <cell r="B77">
            <v>55503</v>
          </cell>
          <cell r="C77" t="str">
            <v>Descida d'água tipo I</v>
          </cell>
          <cell r="D77" t="str">
            <v>m</v>
          </cell>
        </row>
        <row r="78">
          <cell r="B78">
            <v>55504</v>
          </cell>
          <cell r="C78" t="str">
            <v>Descida d'água tipo II</v>
          </cell>
          <cell r="D78" t="str">
            <v>m</v>
          </cell>
        </row>
        <row r="79">
          <cell r="B79">
            <v>55505</v>
          </cell>
          <cell r="C79" t="str">
            <v>Bacia de amortecimento tipo I e II</v>
          </cell>
          <cell r="D79" t="str">
            <v>ud</v>
          </cell>
        </row>
        <row r="80">
          <cell r="B80">
            <v>55510</v>
          </cell>
          <cell r="C80" t="str">
            <v>Sarjeta de corte tipo A</v>
          </cell>
          <cell r="D80" t="str">
            <v>m</v>
          </cell>
        </row>
        <row r="81">
          <cell r="B81">
            <v>55610</v>
          </cell>
          <cell r="C81" t="str">
            <v>Saída d'água de sarjeta tipo A</v>
          </cell>
          <cell r="D81" t="str">
            <v>ud</v>
          </cell>
        </row>
        <row r="82">
          <cell r="B82">
            <v>55720</v>
          </cell>
          <cell r="C82" t="str">
            <v>Caixa coletora tipo B</v>
          </cell>
          <cell r="D82" t="str">
            <v>ud</v>
          </cell>
        </row>
        <row r="84">
          <cell r="B84">
            <v>60000</v>
          </cell>
          <cell r="C84" t="str">
            <v>OBRAS DE ARTE CORRENTES</v>
          </cell>
        </row>
        <row r="85">
          <cell r="B85">
            <v>60103</v>
          </cell>
          <cell r="C85" t="str">
            <v>Corpo de BSTC ø = 0,80 m, tipo CA-1, inclusive berço</v>
          </cell>
          <cell r="D85" t="str">
            <v>m</v>
          </cell>
        </row>
        <row r="86">
          <cell r="B86">
            <v>60104</v>
          </cell>
          <cell r="C86" t="str">
            <v>Corpo de BSTC ø = 1,00 m, tipo CA-1, inclusive berço</v>
          </cell>
          <cell r="D86" t="str">
            <v>m</v>
          </cell>
        </row>
        <row r="87">
          <cell r="B87">
            <v>60105</v>
          </cell>
          <cell r="C87" t="str">
            <v>Corpo de BSTC ø = 1,20 m, tipo CA-1, inclusive berço</v>
          </cell>
          <cell r="D87" t="str">
            <v>m</v>
          </cell>
        </row>
        <row r="88">
          <cell r="B88">
            <v>60108</v>
          </cell>
          <cell r="C88" t="str">
            <v>Corpo de BDTC ø = 1,20 m, tipo CA-1, inclusive berço</v>
          </cell>
          <cell r="D88" t="str">
            <v>m</v>
          </cell>
        </row>
        <row r="89">
          <cell r="B89">
            <v>60111</v>
          </cell>
          <cell r="C89" t="str">
            <v>Corpo de BTTC ø = 1,00 m, tipo CA-1, inclusive berço</v>
          </cell>
          <cell r="D89" t="str">
            <v>m</v>
          </cell>
        </row>
        <row r="90">
          <cell r="B90">
            <v>60112</v>
          </cell>
          <cell r="C90" t="str">
            <v>Corpo de BTTC ø = 1,20 m, tipo CA-1, inclusive berço</v>
          </cell>
          <cell r="D90" t="str">
            <v>m</v>
          </cell>
        </row>
        <row r="91">
          <cell r="B91">
            <v>60203</v>
          </cell>
          <cell r="C91" t="str">
            <v>Boca de bueiro simples tubular de concreto ø = 0,80 m</v>
          </cell>
          <cell r="D91" t="str">
            <v>ud</v>
          </cell>
        </row>
        <row r="92">
          <cell r="B92">
            <v>60204</v>
          </cell>
          <cell r="C92" t="str">
            <v>Boca de bueiro simples tubular de concreto ø = 1,00 m</v>
          </cell>
          <cell r="D92" t="str">
            <v>ud</v>
          </cell>
        </row>
        <row r="93">
          <cell r="B93">
            <v>60205</v>
          </cell>
          <cell r="C93" t="str">
            <v>Boca de bueiro simples tubular de concreto ø = 1,20 m</v>
          </cell>
          <cell r="D93" t="str">
            <v>ud</v>
          </cell>
        </row>
        <row r="94">
          <cell r="B94">
            <v>60208</v>
          </cell>
          <cell r="C94" t="str">
            <v>Boca de bueiro duplo tubular de concreto ø = 1,20 m</v>
          </cell>
          <cell r="D94" t="str">
            <v>ud</v>
          </cell>
        </row>
        <row r="95">
          <cell r="B95">
            <v>60211</v>
          </cell>
          <cell r="C95" t="str">
            <v>Boca de bueiro triplo tubular de concreto ø = 1,00 m</v>
          </cell>
          <cell r="D95" t="str">
            <v>ud</v>
          </cell>
        </row>
        <row r="96">
          <cell r="B96">
            <v>60212</v>
          </cell>
          <cell r="C96" t="str">
            <v>Boca de bueiro triplo tubular de concreto ø = 1,20 m</v>
          </cell>
          <cell r="D96" t="str">
            <v>ud</v>
          </cell>
        </row>
        <row r="97">
          <cell r="B97">
            <v>61130</v>
          </cell>
          <cell r="C97" t="str">
            <v>Escavação manual de valas em material de 3ª categoria</v>
          </cell>
          <cell r="D97" t="str">
            <v>m³</v>
          </cell>
        </row>
        <row r="98">
          <cell r="B98">
            <v>61140</v>
          </cell>
          <cell r="C98" t="str">
            <v>Escavação mecânica de valas em material de 1ª categoria</v>
          </cell>
          <cell r="D98" t="str">
            <v>m³</v>
          </cell>
        </row>
        <row r="99">
          <cell r="B99">
            <v>61150</v>
          </cell>
          <cell r="C99" t="str">
            <v>Escavação mecânica de valas em material de 2ª categoria</v>
          </cell>
          <cell r="D99" t="str">
            <v>m³</v>
          </cell>
        </row>
        <row r="100">
          <cell r="B100">
            <v>61160</v>
          </cell>
          <cell r="C100" t="str">
            <v>Reaterro e compactação com placa vibratória</v>
          </cell>
          <cell r="D100" t="str">
            <v>m³</v>
          </cell>
        </row>
        <row r="101">
          <cell r="B101">
            <v>61200</v>
          </cell>
          <cell r="C101" t="str">
            <v>Demolição de estrutura de concreto</v>
          </cell>
          <cell r="D101" t="str">
            <v>m³</v>
          </cell>
        </row>
        <row r="102">
          <cell r="B102">
            <v>61410</v>
          </cell>
          <cell r="C102" t="str">
            <v>Remoção de bueiros tubulares</v>
          </cell>
          <cell r="D102" t="str">
            <v>m</v>
          </cell>
        </row>
        <row r="104">
          <cell r="B104">
            <v>80000</v>
          </cell>
          <cell r="C104" t="str">
            <v>OBRAS COMPLEMENTARES</v>
          </cell>
        </row>
        <row r="105">
          <cell r="B105">
            <v>80110</v>
          </cell>
          <cell r="C105" t="str">
            <v>Remoção e reconstrução de cercas</v>
          </cell>
          <cell r="D105" t="str">
            <v>m</v>
          </cell>
        </row>
        <row r="106">
          <cell r="B106">
            <v>80210</v>
          </cell>
          <cell r="C106" t="str">
            <v>Defensa com perfil e suporte metálico</v>
          </cell>
          <cell r="D106" t="str">
            <v>m</v>
          </cell>
        </row>
        <row r="107">
          <cell r="B107">
            <v>80302</v>
          </cell>
          <cell r="C107" t="str">
            <v>Placa de regulamentação circular ø = 1,00 m</v>
          </cell>
          <cell r="D107" t="str">
            <v>ud</v>
          </cell>
        </row>
        <row r="108">
          <cell r="B108">
            <v>80304</v>
          </cell>
          <cell r="C108" t="str">
            <v>Placa de regulamentação triangular L = 1,00 m</v>
          </cell>
          <cell r="D108" t="str">
            <v>ud</v>
          </cell>
        </row>
        <row r="109">
          <cell r="B109">
            <v>80305</v>
          </cell>
          <cell r="C109" t="str">
            <v>Placa de regulamentação de parada obrigatória (octagonal)</v>
          </cell>
          <cell r="D109" t="str">
            <v>ud</v>
          </cell>
        </row>
        <row r="110">
          <cell r="B110">
            <v>80307</v>
          </cell>
          <cell r="C110" t="str">
            <v>Placa de advertência (1,00 x 1,00 m)</v>
          </cell>
          <cell r="D110" t="str">
            <v>ud</v>
          </cell>
        </row>
        <row r="111">
          <cell r="B111">
            <v>80310</v>
          </cell>
          <cell r="C111" t="str">
            <v>Placa de identificação de rodovia</v>
          </cell>
          <cell r="D111" t="str">
            <v>ud</v>
          </cell>
        </row>
        <row r="112">
          <cell r="B112">
            <v>80332</v>
          </cell>
          <cell r="C112" t="str">
            <v>Placa de indicação (2,00 x 1,00 m)</v>
          </cell>
          <cell r="D112" t="str">
            <v>ud</v>
          </cell>
        </row>
        <row r="113">
          <cell r="B113">
            <v>80415</v>
          </cell>
          <cell r="C113" t="str">
            <v>Pintura de faixas horizontais para 2 anos de duração</v>
          </cell>
          <cell r="D113" t="str">
            <v>m²</v>
          </cell>
        </row>
        <row r="114">
          <cell r="B114">
            <v>80425</v>
          </cell>
          <cell r="C114" t="str">
            <v>Pintura de setas e zebrados para 2 anos de duração</v>
          </cell>
          <cell r="D114" t="str">
            <v>m²</v>
          </cell>
        </row>
        <row r="115">
          <cell r="B115">
            <v>80430</v>
          </cell>
          <cell r="C115" t="str">
            <v>Tacha refletiva bidirecional</v>
          </cell>
          <cell r="D115" t="str">
            <v>ud</v>
          </cell>
        </row>
        <row r="116">
          <cell r="B116">
            <v>80435</v>
          </cell>
          <cell r="C116" t="str">
            <v>Tachão refletivo bidirecional</v>
          </cell>
          <cell r="D116" t="str">
            <v>ud</v>
          </cell>
        </row>
        <row r="117">
          <cell r="B117">
            <v>80512</v>
          </cell>
          <cell r="C117" t="str">
            <v>Plantio de gramas em placas</v>
          </cell>
          <cell r="D117" t="str">
            <v>m²</v>
          </cell>
        </row>
        <row r="118">
          <cell r="C118" t="str">
            <v>Barreira de concreto do tipo New Jersey</v>
          </cell>
          <cell r="D118" t="str">
            <v>m</v>
          </cell>
        </row>
        <row r="119">
          <cell r="C119" t="str">
            <v>Início/final de barreira tipo New Jersey</v>
          </cell>
          <cell r="D119" t="str">
            <v>ud</v>
          </cell>
        </row>
        <row r="121">
          <cell r="C121" t="str">
            <v>RESTAURAÇÃO</v>
          </cell>
        </row>
        <row r="122">
          <cell r="B122">
            <v>90000</v>
          </cell>
          <cell r="C122" t="str">
            <v>SERVIÇOS DE CONSERVAÇÃO</v>
          </cell>
        </row>
        <row r="123">
          <cell r="B123">
            <v>90110</v>
          </cell>
          <cell r="C123" t="str">
            <v>Tapa buraco com mistura betuminosa</v>
          </cell>
          <cell r="D123" t="str">
            <v>m³</v>
          </cell>
        </row>
        <row r="124">
          <cell r="B124">
            <v>90115</v>
          </cell>
          <cell r="C124" t="str">
            <v>Limpeza manual de vala de drenagem</v>
          </cell>
          <cell r="D124" t="str">
            <v>m</v>
          </cell>
        </row>
        <row r="125">
          <cell r="C125" t="str">
            <v>COMISSÃO DE FISCALIZAÇÃO</v>
          </cell>
        </row>
        <row r="132">
          <cell r="B132">
            <v>90118</v>
          </cell>
          <cell r="C132" t="str">
            <v>Desobstrução de bueiro</v>
          </cell>
          <cell r="D132" t="str">
            <v>m³</v>
          </cell>
        </row>
        <row r="134">
          <cell r="B134">
            <v>40000</v>
          </cell>
          <cell r="C134" t="str">
            <v>TERRAPLENAGEM</v>
          </cell>
        </row>
        <row r="135">
          <cell r="B135">
            <v>40110</v>
          </cell>
          <cell r="C135" t="str">
            <v>Desmatamento, destocamento e limpeza em mata</v>
          </cell>
          <cell r="D135" t="str">
            <v>m²</v>
          </cell>
        </row>
        <row r="136">
          <cell r="B136">
            <v>40202</v>
          </cell>
          <cell r="C136" t="str">
            <v>Escavação, carga e transp. de mat. de 1ª cat. 50 &lt; DMT &lt; 200 m</v>
          </cell>
          <cell r="D136" t="str">
            <v>m³</v>
          </cell>
        </row>
        <row r="137">
          <cell r="B137">
            <v>40203</v>
          </cell>
          <cell r="C137" t="str">
            <v>Escavação, carga e transp. de mat. de 1ª cat. 200 &lt; DMT &lt; 400 m</v>
          </cell>
          <cell r="D137" t="str">
            <v>m³</v>
          </cell>
        </row>
        <row r="138">
          <cell r="B138">
            <v>40205</v>
          </cell>
          <cell r="C138" t="str">
            <v>Escavação, carga e transp. de mat. de 1ª cat. 600 &lt; DMT &lt; 800 m</v>
          </cell>
          <cell r="D138" t="str">
            <v>m³</v>
          </cell>
        </row>
        <row r="139">
          <cell r="B139">
            <v>40206</v>
          </cell>
          <cell r="C139" t="str">
            <v>Escavação, carga e transp. de mat. de 1ª cat. 800 &lt; DMT &lt; 1000 m</v>
          </cell>
          <cell r="D139" t="str">
            <v>m³</v>
          </cell>
        </row>
        <row r="140">
          <cell r="B140">
            <v>40401</v>
          </cell>
          <cell r="C140" t="str">
            <v>Escavação, carga e transp. de mat. de 3ª cat. DMT &lt; 50 m</v>
          </cell>
          <cell r="D140" t="str">
            <v>m³</v>
          </cell>
        </row>
        <row r="141">
          <cell r="B141">
            <v>40402</v>
          </cell>
          <cell r="C141" t="str">
            <v>Escavação, carga e transp. de mat. de 3ª cat. 50 &lt; DMT &lt; 200 m</v>
          </cell>
          <cell r="D141" t="str">
            <v>m³</v>
          </cell>
        </row>
        <row r="142">
          <cell r="B142">
            <v>40403</v>
          </cell>
          <cell r="C142" t="str">
            <v>Escavação, carga e transp. de mat. de 3ª cat. 200 &lt; DMT &lt; 400 m</v>
          </cell>
          <cell r="D142" t="str">
            <v>m³</v>
          </cell>
        </row>
        <row r="143">
          <cell r="B143">
            <v>40404</v>
          </cell>
          <cell r="C143" t="str">
            <v>Escavação, carga e transp. de mat. de 3ª cat. 400 &lt; DMT &lt; 600 m</v>
          </cell>
          <cell r="D143" t="str">
            <v>m³</v>
          </cell>
        </row>
        <row r="144">
          <cell r="B144">
            <v>40510</v>
          </cell>
          <cell r="C144" t="str">
            <v>Compactação de aterros a 95% do Proctor Normal</v>
          </cell>
          <cell r="D144" t="str">
            <v>m³</v>
          </cell>
        </row>
        <row r="145">
          <cell r="B145">
            <v>40520</v>
          </cell>
          <cell r="C145" t="str">
            <v>Compactação de aterros a 100% do Proctor Normal</v>
          </cell>
          <cell r="D145" t="str">
            <v>m³</v>
          </cell>
        </row>
        <row r="147">
          <cell r="B147">
            <v>50000</v>
          </cell>
          <cell r="C147" t="str">
            <v>PAVIMENTAÇÃO</v>
          </cell>
        </row>
        <row r="148">
          <cell r="B148">
            <v>40910</v>
          </cell>
          <cell r="C148" t="str">
            <v>Transporte de brita</v>
          </cell>
          <cell r="D148" t="str">
            <v>txkm</v>
          </cell>
        </row>
        <row r="149">
          <cell r="B149">
            <v>50100</v>
          </cell>
          <cell r="C149" t="str">
            <v>Regularização do sub-leito</v>
          </cell>
          <cell r="D149" t="str">
            <v>m²</v>
          </cell>
        </row>
        <row r="150">
          <cell r="B150">
            <v>50210</v>
          </cell>
          <cell r="C150" t="str">
            <v>Sub-base de solo estabilizado sem mistura</v>
          </cell>
          <cell r="D150" t="str">
            <v>m³</v>
          </cell>
        </row>
        <row r="151">
          <cell r="B151">
            <v>50230</v>
          </cell>
          <cell r="C151" t="str">
            <v>Base de solo estabilizado sem mistura</v>
          </cell>
          <cell r="D151" t="str">
            <v>m³</v>
          </cell>
        </row>
        <row r="152">
          <cell r="B152">
            <v>50610</v>
          </cell>
          <cell r="C152" t="str">
            <v>Imprimação asfáltica - execução</v>
          </cell>
          <cell r="D152" t="str">
            <v>m²</v>
          </cell>
        </row>
        <row r="153">
          <cell r="B153">
            <v>50620</v>
          </cell>
          <cell r="C153" t="str">
            <v>Pintura de ligação - execução</v>
          </cell>
          <cell r="D153" t="str">
            <v>m²</v>
          </cell>
        </row>
        <row r="154">
          <cell r="B154">
            <v>50740</v>
          </cell>
          <cell r="C154" t="str">
            <v>Concreto betuminoso usinado a quente</v>
          </cell>
          <cell r="D154" t="str">
            <v>m³</v>
          </cell>
        </row>
        <row r="155">
          <cell r="B155">
            <v>50745</v>
          </cell>
          <cell r="C155" t="str">
            <v>Concreto betuminoso usinado a quente para Binder</v>
          </cell>
          <cell r="D155" t="str">
            <v>m³</v>
          </cell>
        </row>
        <row r="156">
          <cell r="B156">
            <v>52010</v>
          </cell>
          <cell r="C156" t="str">
            <v>Transporte de material de jazida para sub-base e base</v>
          </cell>
          <cell r="D156" t="str">
            <v>m³xkm</v>
          </cell>
        </row>
        <row r="157">
          <cell r="B157">
            <v>52100</v>
          </cell>
          <cell r="C157" t="str">
            <v>Fornecimento e transporte de cimento asfáltico penetração CAP-20</v>
          </cell>
          <cell r="D157" t="str">
            <v>t</v>
          </cell>
        </row>
        <row r="158">
          <cell r="B158">
            <v>52200</v>
          </cell>
          <cell r="C158" t="str">
            <v>Fornecimento e transporte de asfalto CM-30</v>
          </cell>
          <cell r="D158" t="str">
            <v>t</v>
          </cell>
        </row>
        <row r="159">
          <cell r="B159">
            <v>52300</v>
          </cell>
          <cell r="C159" t="str">
            <v>Fornecimento e transporte de emulsão asfáltica RR-2C</v>
          </cell>
          <cell r="D159" t="str">
            <v>t</v>
          </cell>
        </row>
        <row r="160">
          <cell r="B160">
            <v>90219</v>
          </cell>
          <cell r="C160" t="str">
            <v>Remoção de pavimento</v>
          </cell>
          <cell r="D160" t="str">
            <v>m³</v>
          </cell>
        </row>
        <row r="161">
          <cell r="B161">
            <v>90543</v>
          </cell>
          <cell r="C161" t="str">
            <v>Transporte de C.B.U.Q. / Binder</v>
          </cell>
          <cell r="D161" t="str">
            <v>txkm</v>
          </cell>
        </row>
        <row r="163">
          <cell r="B163">
            <v>55000</v>
          </cell>
          <cell r="C163" t="str">
            <v>DRENAGEM</v>
          </cell>
        </row>
        <row r="164">
          <cell r="B164">
            <v>55330</v>
          </cell>
          <cell r="C164" t="str">
            <v>Valeta de proteção com revestimento em concreto para corte</v>
          </cell>
          <cell r="D164" t="str">
            <v>m</v>
          </cell>
        </row>
        <row r="165">
          <cell r="B165">
            <v>55750</v>
          </cell>
          <cell r="C165" t="str">
            <v>Colchão drenante</v>
          </cell>
          <cell r="D165" t="str">
            <v>m³</v>
          </cell>
        </row>
        <row r="167">
          <cell r="B167">
            <v>80000</v>
          </cell>
          <cell r="C167" t="str">
            <v>OBRAS COMPLEMENTARES</v>
          </cell>
        </row>
        <row r="168">
          <cell r="B168">
            <v>80415</v>
          </cell>
          <cell r="C168" t="str">
            <v>Pintura de faixas horiz. p/ 2 anos de duração (contínua amarela)</v>
          </cell>
          <cell r="D168" t="str">
            <v>m²</v>
          </cell>
        </row>
        <row r="169">
          <cell r="B169">
            <v>80415</v>
          </cell>
          <cell r="C169" t="str">
            <v>Pintura de faixas horiz. p/ 2 anos de duração (tracejada amarela)</v>
          </cell>
          <cell r="D169" t="str">
            <v>m²</v>
          </cell>
        </row>
        <row r="170">
          <cell r="B170">
            <v>80415</v>
          </cell>
          <cell r="C170" t="str">
            <v>Pintura de faixas horiz. p/ 2 anos de duração (contínua branca)</v>
          </cell>
          <cell r="D170" t="str">
            <v>m²</v>
          </cell>
        </row>
        <row r="171">
          <cell r="B171">
            <v>80415</v>
          </cell>
          <cell r="C171" t="str">
            <v>Pintura de faixas horiz. p/ 2 anos de duração (tracejada branca)</v>
          </cell>
          <cell r="D171" t="str">
            <v>m²</v>
          </cell>
        </row>
        <row r="172">
          <cell r="B172">
            <v>80302</v>
          </cell>
          <cell r="C172" t="str">
            <v>Placa de regulamentação circular ø = 1,00 m</v>
          </cell>
          <cell r="D172" t="str">
            <v>ud</v>
          </cell>
        </row>
        <row r="173">
          <cell r="B173">
            <v>80305</v>
          </cell>
          <cell r="C173" t="str">
            <v>Placa de regulamentação de parada obrigatória (octagonal)</v>
          </cell>
          <cell r="D173" t="str">
            <v>ud</v>
          </cell>
        </row>
        <row r="174">
          <cell r="B174">
            <v>80307</v>
          </cell>
          <cell r="C174" t="str">
            <v>Placa de advertência (1,00 x 1,00 m)</v>
          </cell>
          <cell r="D174" t="str">
            <v>ud</v>
          </cell>
        </row>
        <row r="175">
          <cell r="B175">
            <v>80310</v>
          </cell>
          <cell r="C175" t="str">
            <v>Placa de identificação de rodovia</v>
          </cell>
          <cell r="D175" t="str">
            <v>ud</v>
          </cell>
        </row>
        <row r="176">
          <cell r="B176">
            <v>80320</v>
          </cell>
          <cell r="C176" t="str">
            <v>Marco quilométrico</v>
          </cell>
          <cell r="D176" t="str">
            <v>ud</v>
          </cell>
        </row>
        <row r="177">
          <cell r="B177">
            <v>80332</v>
          </cell>
          <cell r="C177" t="str">
            <v>Placa de indicação (2,00 x 1,00 m)</v>
          </cell>
          <cell r="D177" t="str">
            <v>ud</v>
          </cell>
        </row>
        <row r="178">
          <cell r="C178" t="str">
            <v>Tangará da Serra/MT, 3 de setembro de 2001.</v>
          </cell>
        </row>
        <row r="179">
          <cell r="C179" t="str">
            <v>COMISSÃO DE FISCALIZAÇÃO</v>
          </cell>
        </row>
      </sheetData>
      <sheetData sheetId="2" refreshError="1">
        <row r="36">
          <cell r="C36" t="str">
            <v>Escavação, carga e transp. de mat. de 3ª cat. 600 &lt; DMT &lt; 800 m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erviços"/>
      <sheetName val="Orçamento"/>
      <sheetName val="Transporte"/>
      <sheetName val="DRENAGEM"/>
      <sheetName val="Mob Desm-Inst. Cant."/>
      <sheetName val="Anexo"/>
      <sheetName val="resumo"/>
      <sheetName val="quantitativos"/>
      <sheetName val="DMT MEDIÇÃO"/>
      <sheetName val="dados"/>
    </sheetNames>
    <sheetDataSet>
      <sheetData sheetId="0" refreshError="1">
        <row r="3">
          <cell r="B3" t="str">
            <v>Atividades Auxiliares ou Básica</v>
          </cell>
          <cell r="F3" t="str">
            <v>Und</v>
          </cell>
        </row>
        <row r="4">
          <cell r="A4" t="str">
            <v>1 A 00 001 00</v>
          </cell>
          <cell r="B4" t="str">
            <v>Transporte local c/ basc. 5m3 rodov. não pav.</v>
          </cell>
          <cell r="E4" t="str">
            <v>tkm</v>
          </cell>
          <cell r="F4" t="str">
            <v>excluído</v>
          </cell>
        </row>
        <row r="5">
          <cell r="A5" t="str">
            <v>1 A 00 001 05</v>
          </cell>
          <cell r="B5" t="str">
            <v>Transp. local c/ basc. 10m3 rodov. não pav (const)</v>
          </cell>
          <cell r="E5" t="str">
            <v>tkm</v>
          </cell>
          <cell r="F5">
            <v>0.35</v>
          </cell>
        </row>
        <row r="6">
          <cell r="A6" t="str">
            <v>1 A 00 001 06</v>
          </cell>
          <cell r="B6" t="str">
            <v>Transp. local c/ basc. 10m3 rodov. não pav (consv)</v>
          </cell>
          <cell r="E6" t="str">
            <v>tkm</v>
          </cell>
          <cell r="F6">
            <v>0.42</v>
          </cell>
        </row>
        <row r="7">
          <cell r="A7" t="str">
            <v>1 A 00 001 07</v>
          </cell>
          <cell r="B7" t="str">
            <v>Transp. local c/ basc. 10m3 rodov. não pav (restr)</v>
          </cell>
          <cell r="E7" t="str">
            <v>tkm</v>
          </cell>
          <cell r="F7">
            <v>0.41</v>
          </cell>
        </row>
        <row r="8">
          <cell r="A8" t="str">
            <v>1 A 00 001 08</v>
          </cell>
          <cell r="B8" t="str">
            <v>Transporte local c/ basc. p/ rocha rodov. não pav.</v>
          </cell>
          <cell r="E8" t="str">
            <v>tkm</v>
          </cell>
          <cell r="F8">
            <v>0.49</v>
          </cell>
        </row>
        <row r="9">
          <cell r="A9" t="str">
            <v>1 A 00 001 40</v>
          </cell>
          <cell r="B9" t="str">
            <v>Transp. local c/ carroceria 15 t rodov. não pav.</v>
          </cell>
          <cell r="E9" t="str">
            <v>tkm</v>
          </cell>
          <cell r="F9">
            <v>0.45</v>
          </cell>
        </row>
        <row r="10">
          <cell r="A10" t="str">
            <v>1 A 00 001 41</v>
          </cell>
          <cell r="B10" t="str">
            <v>Transporte local c/ carroceria 4t rodov. não pav.</v>
          </cell>
          <cell r="E10" t="str">
            <v>tkm</v>
          </cell>
          <cell r="F10">
            <v>0.57999999999999996</v>
          </cell>
        </row>
        <row r="11">
          <cell r="A11" t="str">
            <v>1 A 00 001 50</v>
          </cell>
          <cell r="B11" t="str">
            <v>Transporte local c/ betoneira rodov. não pav.</v>
          </cell>
          <cell r="E11" t="str">
            <v>tkm</v>
          </cell>
          <cell r="F11">
            <v>0.54</v>
          </cell>
        </row>
        <row r="12">
          <cell r="A12" t="str">
            <v>1 A 00 001 60</v>
          </cell>
          <cell r="B12" t="str">
            <v>Transp. local c/ carroc. c/ guind. rodov. não pav.</v>
          </cell>
          <cell r="E12" t="str">
            <v>tkm</v>
          </cell>
          <cell r="F12">
            <v>0.61</v>
          </cell>
        </row>
        <row r="13">
          <cell r="A13" t="str">
            <v>1 A 00 001 90</v>
          </cell>
          <cell r="B13" t="str">
            <v>Transporte comercial c/ carroc. rodov. não pav.</v>
          </cell>
          <cell r="E13" t="str">
            <v>tkm</v>
          </cell>
          <cell r="F13">
            <v>0.27</v>
          </cell>
        </row>
        <row r="14">
          <cell r="A14" t="str">
            <v>1 A 00 002 00</v>
          </cell>
          <cell r="B14" t="str">
            <v>Transporte local c/ basc. 5m3 rodov. pav.</v>
          </cell>
          <cell r="E14" t="str">
            <v>tkm</v>
          </cell>
          <cell r="F14">
            <v>0.32</v>
          </cell>
        </row>
        <row r="15">
          <cell r="A15" t="str">
            <v>1 A 00 002 03</v>
          </cell>
          <cell r="B15" t="str">
            <v>Transp. local material para remendos</v>
          </cell>
          <cell r="E15" t="str">
            <v>tkm</v>
          </cell>
          <cell r="F15">
            <v>0.66</v>
          </cell>
        </row>
        <row r="16">
          <cell r="A16" t="str">
            <v>1 A 00 002 05</v>
          </cell>
          <cell r="B16" t="str">
            <v>Transp. local c/ basc. 10m3 rodov. pav. (const)</v>
          </cell>
          <cell r="E16" t="str">
            <v>tkm</v>
          </cell>
          <cell r="F16">
            <v>0.27</v>
          </cell>
        </row>
        <row r="17">
          <cell r="A17" t="str">
            <v>1 A 00 002 06</v>
          </cell>
          <cell r="B17" t="str">
            <v>Transp. local c/ basc. 10m3 rodov. pav. (consv)</v>
          </cell>
          <cell r="E17" t="str">
            <v>tkm</v>
          </cell>
          <cell r="F17">
            <v>0.32</v>
          </cell>
        </row>
        <row r="18">
          <cell r="A18" t="str">
            <v>1 A 00 002 07</v>
          </cell>
          <cell r="B18" t="str">
            <v>Transp. local c/ basc. 10m3 rodov. pav. (restr)</v>
          </cell>
          <cell r="E18" t="str">
            <v>tkm</v>
          </cell>
          <cell r="F18">
            <v>0.31</v>
          </cell>
        </row>
        <row r="19">
          <cell r="A19" t="str">
            <v>1 A 00 002 08</v>
          </cell>
          <cell r="B19" t="str">
            <v>Transporte local c/ basc. p/ rocha rodov. pav.</v>
          </cell>
          <cell r="E19" t="str">
            <v>tkm</v>
          </cell>
          <cell r="F19">
            <v>0.37</v>
          </cell>
        </row>
        <row r="20">
          <cell r="A20" t="str">
            <v>1 A 00 002 40</v>
          </cell>
          <cell r="B20" t="str">
            <v>Transporte local c/ carroceria 15 t rodov. pav.</v>
          </cell>
          <cell r="E20" t="str">
            <v>tkm</v>
          </cell>
          <cell r="F20">
            <v>0.34</v>
          </cell>
        </row>
        <row r="21">
          <cell r="A21" t="str">
            <v>1 A 00 002 41</v>
          </cell>
          <cell r="B21" t="str">
            <v>Transporte local c/ carroceria 4t rodov. pav.</v>
          </cell>
          <cell r="E21" t="str">
            <v>tkm</v>
          </cell>
          <cell r="F21">
            <v>0.45</v>
          </cell>
        </row>
        <row r="22">
          <cell r="A22" t="str">
            <v>1 A 00 002 50</v>
          </cell>
          <cell r="B22" t="str">
            <v>Transporte local c/ betoneira rodov. pav.</v>
          </cell>
          <cell r="E22" t="str">
            <v>tkm</v>
          </cell>
          <cell r="F22">
            <v>0.4</v>
          </cell>
        </row>
        <row r="23">
          <cell r="A23" t="str">
            <v>1 A 00 002 60</v>
          </cell>
          <cell r="B23" t="str">
            <v>Transp. local c/ carroceria c/ guind. rodov. pav.</v>
          </cell>
          <cell r="E23" t="str">
            <v>tkm</v>
          </cell>
          <cell r="F23">
            <v>0.55000000000000004</v>
          </cell>
        </row>
        <row r="24">
          <cell r="A24" t="str">
            <v>1 A 00 002 90</v>
          </cell>
          <cell r="B24" t="str">
            <v>Transporte comercial c/ carroceria rodov. pav.</v>
          </cell>
          <cell r="E24" t="str">
            <v>tkm</v>
          </cell>
          <cell r="F24">
            <v>0.18</v>
          </cell>
        </row>
        <row r="25">
          <cell r="A25" t="str">
            <v>1 A 00 102 00</v>
          </cell>
          <cell r="B25" t="str">
            <v>Transporte local de material betuminoso</v>
          </cell>
          <cell r="E25" t="str">
            <v>tkm</v>
          </cell>
          <cell r="F25">
            <v>0.73</v>
          </cell>
        </row>
        <row r="26">
          <cell r="A26" t="str">
            <v>1 A 00 112 90</v>
          </cell>
          <cell r="B26" t="str">
            <v>Transporte comercial material betuminoso a quente</v>
          </cell>
          <cell r="E26" t="str">
            <v>tkm</v>
          </cell>
          <cell r="F26">
            <v>0</v>
          </cell>
        </row>
        <row r="27">
          <cell r="A27" t="str">
            <v>1 A 00 112 91</v>
          </cell>
          <cell r="B27" t="str">
            <v>Transporte comercial material betuminoso a frio</v>
          </cell>
          <cell r="E27" t="str">
            <v>tkm</v>
          </cell>
          <cell r="F27">
            <v>0</v>
          </cell>
        </row>
        <row r="28">
          <cell r="A28" t="str">
            <v>1 A 00 201 70</v>
          </cell>
          <cell r="B28" t="str">
            <v>Transp. local água c/ cam. tanque rodov. não pav.</v>
          </cell>
          <cell r="E28" t="str">
            <v>tkm</v>
          </cell>
          <cell r="F28">
            <v>0.5</v>
          </cell>
        </row>
        <row r="29">
          <cell r="A29" t="str">
            <v>1 A 00 202 70</v>
          </cell>
          <cell r="B29" t="str">
            <v>Transp. local de água c/ cam. tanque rodov. pav.</v>
          </cell>
          <cell r="E29" t="str">
            <v>tkm</v>
          </cell>
          <cell r="F29">
            <v>0.37</v>
          </cell>
        </row>
        <row r="30">
          <cell r="A30" t="str">
            <v>1 A 00 301 00</v>
          </cell>
          <cell r="B30" t="str">
            <v>Fornecimento de Aço CA-25</v>
          </cell>
          <cell r="E30" t="str">
            <v>kg</v>
          </cell>
          <cell r="F30">
            <v>2.12</v>
          </cell>
        </row>
        <row r="31">
          <cell r="A31" t="str">
            <v>1 A 00 302 00</v>
          </cell>
          <cell r="B31" t="str">
            <v>Fornecimento de Aço CA-50</v>
          </cell>
          <cell r="E31" t="str">
            <v>kg</v>
          </cell>
          <cell r="F31">
            <v>2.09</v>
          </cell>
        </row>
        <row r="32">
          <cell r="A32" t="str">
            <v>1 A 00 303 00</v>
          </cell>
          <cell r="B32" t="str">
            <v>Fornecimento de Aço CA-60</v>
          </cell>
          <cell r="E32" t="str">
            <v>kg</v>
          </cell>
          <cell r="F32">
            <v>2.2599999999999998</v>
          </cell>
        </row>
        <row r="33">
          <cell r="A33" t="str">
            <v>1 A 00 717 00</v>
          </cell>
          <cell r="B33" t="str">
            <v>Brita Comercial</v>
          </cell>
          <cell r="E33" t="str">
            <v>m3</v>
          </cell>
          <cell r="F33">
            <v>20</v>
          </cell>
        </row>
        <row r="34">
          <cell r="A34" t="str">
            <v>1 A 00 961 00</v>
          </cell>
          <cell r="B34" t="str">
            <v>Peças de Desgaste do Britador 30m3/h</v>
          </cell>
          <cell r="E34" t="str">
            <v>cjh</v>
          </cell>
          <cell r="F34">
            <v>23.36</v>
          </cell>
        </row>
        <row r="35">
          <cell r="A35" t="str">
            <v>1 A 00 962 00</v>
          </cell>
          <cell r="B35" t="str">
            <v>Peças de Desgaste do Britador 9 a 20m3/h</v>
          </cell>
          <cell r="E35" t="str">
            <v>cjh</v>
          </cell>
          <cell r="F35">
            <v>13.31</v>
          </cell>
        </row>
        <row r="36">
          <cell r="A36" t="str">
            <v>1 A 00 963 00</v>
          </cell>
          <cell r="B36" t="str">
            <v>Peças de Desgaste do Britador 80m3/h</v>
          </cell>
          <cell r="E36" t="str">
            <v>cjh</v>
          </cell>
          <cell r="F36">
            <v>61.37</v>
          </cell>
        </row>
        <row r="37">
          <cell r="A37" t="str">
            <v>1 A 00 964 00</v>
          </cell>
          <cell r="B37" t="str">
            <v>Peças de desgaste britador prod. de rachão</v>
          </cell>
          <cell r="E37" t="str">
            <v>cjh</v>
          </cell>
          <cell r="F37">
            <v>18.07</v>
          </cell>
        </row>
        <row r="38">
          <cell r="A38" t="str">
            <v>1 A 01 100 01</v>
          </cell>
          <cell r="B38" t="str">
            <v>Limpeza camada vegetal em jazida (const e restr.)</v>
          </cell>
          <cell r="E38" t="str">
            <v>m2</v>
          </cell>
          <cell r="F38">
            <v>0.23</v>
          </cell>
        </row>
        <row r="39">
          <cell r="A39" t="str">
            <v>1 A 01 100 02</v>
          </cell>
          <cell r="B39" t="str">
            <v>Limpeza de camada vegetal em jazida (consv)</v>
          </cell>
          <cell r="E39" t="str">
            <v>m2</v>
          </cell>
          <cell r="F39">
            <v>0.48</v>
          </cell>
        </row>
        <row r="40">
          <cell r="A40" t="str">
            <v>1 A 01 105 01</v>
          </cell>
          <cell r="B40" t="str">
            <v>Expurgo de jazida (const e restr)</v>
          </cell>
          <cell r="E40" t="str">
            <v>m3</v>
          </cell>
          <cell r="F40">
            <v>1.22</v>
          </cell>
        </row>
        <row r="41">
          <cell r="A41" t="str">
            <v>1 A 01 105 02</v>
          </cell>
          <cell r="B41" t="str">
            <v>Expurgo de jazida (consv)</v>
          </cell>
          <cell r="E41" t="str">
            <v>m3</v>
          </cell>
          <cell r="F41">
            <v>2.62</v>
          </cell>
        </row>
        <row r="42">
          <cell r="A42" t="str">
            <v>1 A 01 111 00</v>
          </cell>
          <cell r="B42" t="str">
            <v>Material de base (consv)</v>
          </cell>
          <cell r="E42" t="str">
            <v>m3</v>
          </cell>
          <cell r="F42">
            <v>0</v>
          </cell>
        </row>
        <row r="43">
          <cell r="A43" t="str">
            <v>1 A 01 111 01</v>
          </cell>
          <cell r="B43" t="str">
            <v>Esc. e carga material de jazida (consv)</v>
          </cell>
          <cell r="E43" t="str">
            <v>m3</v>
          </cell>
          <cell r="F43">
            <v>5.13</v>
          </cell>
        </row>
        <row r="44">
          <cell r="A44" t="str">
            <v>1 A 01 120 01</v>
          </cell>
          <cell r="B44" t="str">
            <v>Escav. e carga de mater. de jazida(const e restr)</v>
          </cell>
          <cell r="E44" t="str">
            <v>m3</v>
          </cell>
          <cell r="F44">
            <v>2.83</v>
          </cell>
        </row>
        <row r="45">
          <cell r="A45" t="str">
            <v>1 A 01 150 01</v>
          </cell>
          <cell r="B45" t="str">
            <v>Rocha p/ britagem c/ perfur. sobre esteira</v>
          </cell>
          <cell r="E45" t="str">
            <v>m3</v>
          </cell>
          <cell r="F45">
            <v>17.23</v>
          </cell>
        </row>
        <row r="46">
          <cell r="A46" t="str">
            <v>1 A 01 150 02</v>
          </cell>
          <cell r="B46" t="str">
            <v>Rocha p/ britagem com perfuratriz manual</v>
          </cell>
          <cell r="E46" t="str">
            <v>m3</v>
          </cell>
          <cell r="F46">
            <v>19.3</v>
          </cell>
        </row>
        <row r="47">
          <cell r="A47" t="str">
            <v>1 A 01 155 01</v>
          </cell>
          <cell r="B47" t="str">
            <v>Rachão e pedra-de-mão produzidos-(const e rest)</v>
          </cell>
          <cell r="E47" t="str">
            <v>m3</v>
          </cell>
          <cell r="F47">
            <v>13.77</v>
          </cell>
        </row>
        <row r="48">
          <cell r="A48" t="str">
            <v>1 A 01 170 01</v>
          </cell>
          <cell r="B48" t="str">
            <v>Areia extraída com equipamento tipo "drag-line"</v>
          </cell>
          <cell r="E48" t="str">
            <v>m3</v>
          </cell>
          <cell r="F48">
            <v>4.51</v>
          </cell>
        </row>
        <row r="49">
          <cell r="A49" t="str">
            <v>1 A 01 170 02</v>
          </cell>
          <cell r="B49" t="str">
            <v>Areia extraída com trator e carregadeira</v>
          </cell>
          <cell r="E49" t="str">
            <v>m3</v>
          </cell>
          <cell r="F49">
            <v>3.72</v>
          </cell>
        </row>
        <row r="50">
          <cell r="A50" t="str">
            <v>1 A 01 170 03</v>
          </cell>
          <cell r="B50" t="str">
            <v>Areia extraída com draga de sucção (tipo bomba)</v>
          </cell>
          <cell r="E50" t="str">
            <v>m3</v>
          </cell>
          <cell r="F50">
            <v>10.49</v>
          </cell>
        </row>
        <row r="51">
          <cell r="A51" t="str">
            <v>1 A 01 200 01</v>
          </cell>
          <cell r="B51" t="str">
            <v>Brita produzida em central de britagem de 80 m3/h</v>
          </cell>
          <cell r="E51" t="str">
            <v>m3</v>
          </cell>
          <cell r="F51">
            <v>16.3</v>
          </cell>
        </row>
        <row r="52">
          <cell r="A52" t="str">
            <v>1 A 01 200 02</v>
          </cell>
          <cell r="B52" t="str">
            <v>Brita produzida em central de britagem de 30 m3/h</v>
          </cell>
          <cell r="E52" t="str">
            <v>m3</v>
          </cell>
          <cell r="F52">
            <v>21.32</v>
          </cell>
        </row>
        <row r="53">
          <cell r="A53" t="str">
            <v>1 A 01 200 04</v>
          </cell>
          <cell r="B53" t="str">
            <v>Pedra de mão produzida manualmente (consv)</v>
          </cell>
          <cell r="E53" t="str">
            <v>m3</v>
          </cell>
          <cell r="F53">
            <v>24.22</v>
          </cell>
        </row>
        <row r="54">
          <cell r="A54" t="str">
            <v>1 A 01 390 02</v>
          </cell>
          <cell r="B54" t="str">
            <v>Usinagem de CBUQ (capa de rolamento)</v>
          </cell>
          <cell r="E54" t="str">
            <v>t</v>
          </cell>
          <cell r="F54">
            <v>21.02</v>
          </cell>
        </row>
        <row r="55">
          <cell r="A55" t="str">
            <v>1 A 01 390 03</v>
          </cell>
          <cell r="B55" t="str">
            <v>Usinagem de CBUQ (binder)</v>
          </cell>
          <cell r="E55" t="str">
            <v>t</v>
          </cell>
          <cell r="F55">
            <v>20.61</v>
          </cell>
        </row>
        <row r="56">
          <cell r="A56" t="str">
            <v>1 A 01 391 02</v>
          </cell>
          <cell r="B56" t="str">
            <v>Usinagem de areia-asfalto</v>
          </cell>
          <cell r="E56" t="str">
            <v>t</v>
          </cell>
          <cell r="F56">
            <v>23.73</v>
          </cell>
        </row>
        <row r="57">
          <cell r="A57" t="str">
            <v>1 A 01 395 01</v>
          </cell>
          <cell r="B57" t="str">
            <v>Usinagem de brita graduada</v>
          </cell>
          <cell r="E57" t="str">
            <v>m3</v>
          </cell>
          <cell r="F57">
            <v>28.11</v>
          </cell>
        </row>
        <row r="58">
          <cell r="A58" t="str">
            <v>1 A 01 395 02</v>
          </cell>
          <cell r="B58" t="str">
            <v>Usinagem de solo-brita</v>
          </cell>
          <cell r="E58" t="str">
            <v>m3</v>
          </cell>
          <cell r="F58">
            <v>15.54</v>
          </cell>
        </row>
        <row r="59">
          <cell r="A59" t="str">
            <v>1 A 01 396 01</v>
          </cell>
          <cell r="B59" t="str">
            <v>Usinagem de solo-cimento</v>
          </cell>
          <cell r="E59" t="str">
            <v>m3</v>
          </cell>
          <cell r="F59">
            <v>74.66</v>
          </cell>
        </row>
        <row r="60">
          <cell r="A60" t="str">
            <v>1 A 01 396 02</v>
          </cell>
          <cell r="B60" t="str">
            <v>Usinagem de solo melhorado com cimento.</v>
          </cell>
          <cell r="E60" t="str">
            <v>m3</v>
          </cell>
          <cell r="F60">
            <v>40.020000000000003</v>
          </cell>
        </row>
        <row r="61">
          <cell r="A61" t="str">
            <v>1 A 01 397 02</v>
          </cell>
          <cell r="B61" t="str">
            <v>Usinagem de P.M.F.</v>
          </cell>
          <cell r="E61" t="str">
            <v>m3</v>
          </cell>
          <cell r="F61">
            <v>27.83</v>
          </cell>
        </row>
        <row r="62">
          <cell r="A62" t="str">
            <v>1 A 01 398 02</v>
          </cell>
          <cell r="B62" t="str">
            <v>Usinagem de CBUQ p/ reciclagem em usina fixa.</v>
          </cell>
          <cell r="E62" t="str">
            <v>t</v>
          </cell>
          <cell r="F62">
            <v>17.48</v>
          </cell>
        </row>
        <row r="63">
          <cell r="A63" t="str">
            <v>1 A 01 401 01</v>
          </cell>
          <cell r="B63" t="str">
            <v>Fôrma comum de madeira</v>
          </cell>
          <cell r="E63" t="str">
            <v>m2</v>
          </cell>
          <cell r="F63">
            <v>23.01</v>
          </cell>
        </row>
        <row r="64">
          <cell r="A64" t="str">
            <v>1 A 01 402 01</v>
          </cell>
          <cell r="B64" t="str">
            <v>Fôrma de placa compensada resinada</v>
          </cell>
          <cell r="E64" t="str">
            <v>m2</v>
          </cell>
          <cell r="F64">
            <v>18.27</v>
          </cell>
        </row>
        <row r="65">
          <cell r="A65" t="str">
            <v>1 A 01 403 01</v>
          </cell>
          <cell r="B65" t="str">
            <v>Fôrma de placa compensada plastificada</v>
          </cell>
          <cell r="E65" t="str">
            <v>m2</v>
          </cell>
          <cell r="F65">
            <v>20.22</v>
          </cell>
        </row>
        <row r="66">
          <cell r="A66" t="str">
            <v>1 A 01 404 01</v>
          </cell>
          <cell r="B66" t="str">
            <v>Fôrma para tubulão</v>
          </cell>
          <cell r="E66" t="str">
            <v>m2</v>
          </cell>
          <cell r="F66">
            <v>12.33</v>
          </cell>
        </row>
        <row r="67">
          <cell r="A67" t="str">
            <v>1 A 01 407 01</v>
          </cell>
          <cell r="B67" t="str">
            <v>Confecção e lançam. de concreto magro em betoneira</v>
          </cell>
          <cell r="E67" t="str">
            <v>m3</v>
          </cell>
          <cell r="F67">
            <v>134.68</v>
          </cell>
        </row>
        <row r="68">
          <cell r="A68" t="str">
            <v>1 A 01 408 01</v>
          </cell>
          <cell r="B68" t="str">
            <v>Concreto fck=8MPa contr raz uso geral conf e lanç</v>
          </cell>
          <cell r="E68" t="str">
            <v>m3</v>
          </cell>
          <cell r="F68">
            <v>160.74</v>
          </cell>
        </row>
        <row r="69">
          <cell r="A69" t="str">
            <v>1 A 01 410 01</v>
          </cell>
          <cell r="B69" t="str">
            <v>Concreto fck=10MPa contr raz uso geral conf e lanç</v>
          </cell>
          <cell r="E69" t="str">
            <v>m3</v>
          </cell>
          <cell r="F69">
            <v>169.68</v>
          </cell>
        </row>
        <row r="70">
          <cell r="A70" t="str">
            <v>1 A 01 412 01</v>
          </cell>
          <cell r="B70" t="str">
            <v>Concreto fck=12MPa contr raz uso geral conf e lanç</v>
          </cell>
          <cell r="E70" t="str">
            <v>m3</v>
          </cell>
          <cell r="F70">
            <v>179.02</v>
          </cell>
        </row>
        <row r="71">
          <cell r="A71" t="str">
            <v>1 A 01 415 01</v>
          </cell>
          <cell r="B71" t="str">
            <v>Concr estr fck=15MPa contr raz uso ger conf e lanç</v>
          </cell>
          <cell r="E71" t="str">
            <v>m3</v>
          </cell>
          <cell r="F71">
            <v>189.13</v>
          </cell>
        </row>
        <row r="72">
          <cell r="A72" t="str">
            <v>1 A 01 418 01</v>
          </cell>
          <cell r="B72" t="str">
            <v>Concr estr fck=18MPa contr raz uso ger conf e lanç</v>
          </cell>
          <cell r="E72" t="str">
            <v>m3</v>
          </cell>
          <cell r="F72">
            <v>198.85</v>
          </cell>
        </row>
        <row r="73">
          <cell r="A73" t="str">
            <v>1 A 01 422 01</v>
          </cell>
          <cell r="B73" t="str">
            <v>Concr estr fck=22MPa contr raz uso ger conf e lanç</v>
          </cell>
          <cell r="E73" t="str">
            <v>m3</v>
          </cell>
          <cell r="F73">
            <v>216.35</v>
          </cell>
        </row>
        <row r="74">
          <cell r="A74" t="str">
            <v>1 A 01 423 00</v>
          </cell>
          <cell r="B74" t="str">
            <v>Concreto fck=18MPa para pré-moldados (tubos)</v>
          </cell>
          <cell r="E74" t="str">
            <v>m3</v>
          </cell>
          <cell r="F74">
            <v>192.05</v>
          </cell>
        </row>
        <row r="75">
          <cell r="A75" t="str">
            <v>1 A 01 424 00</v>
          </cell>
          <cell r="B75" t="str">
            <v>Concreto poroso para pré-moldados (tubos)</v>
          </cell>
          <cell r="E75" t="str">
            <v>m3</v>
          </cell>
          <cell r="F75">
            <v>195.59</v>
          </cell>
        </row>
        <row r="76">
          <cell r="A76" t="str">
            <v>1 A 01 450 01</v>
          </cell>
          <cell r="B76" t="str">
            <v>Escoramento de bueiros celulares</v>
          </cell>
          <cell r="E76" t="str">
            <v>m3</v>
          </cell>
          <cell r="F76">
            <v>22.81</v>
          </cell>
        </row>
        <row r="77">
          <cell r="A77" t="str">
            <v>1 A 01 512 10</v>
          </cell>
          <cell r="B77" t="str">
            <v>Concreto ciclópico fck=12 MPa</v>
          </cell>
          <cell r="E77" t="str">
            <v>m3</v>
          </cell>
          <cell r="F77">
            <v>135.63</v>
          </cell>
        </row>
        <row r="78">
          <cell r="A78" t="str">
            <v>1 A 01 515 10</v>
          </cell>
          <cell r="B78" t="str">
            <v>Concreto ciclópico fck=15 MPa</v>
          </cell>
          <cell r="E78" t="str">
            <v>m3</v>
          </cell>
          <cell r="F78">
            <v>142.71</v>
          </cell>
        </row>
        <row r="79">
          <cell r="A79" t="str">
            <v>1 A 01 580 01</v>
          </cell>
          <cell r="B79" t="str">
            <v>Fornecimento, preparo e colocação formas aço CA 60</v>
          </cell>
          <cell r="E79" t="str">
            <v>kg</v>
          </cell>
          <cell r="F79">
            <v>3.8</v>
          </cell>
        </row>
        <row r="80">
          <cell r="A80" t="str">
            <v>1 A 01 580 02</v>
          </cell>
          <cell r="B80" t="str">
            <v>Fornecimento, preparo e colocação formas aço CA 50</v>
          </cell>
          <cell r="E80" t="str">
            <v>kg</v>
          </cell>
          <cell r="F80">
            <v>3.62</v>
          </cell>
        </row>
        <row r="81">
          <cell r="A81" t="str">
            <v>1 A 01 580 03</v>
          </cell>
          <cell r="B81" t="str">
            <v>Fornecimento, preparo e colocação formas aço CA 25</v>
          </cell>
          <cell r="E81" t="str">
            <v>kg</v>
          </cell>
          <cell r="F81">
            <v>3.65</v>
          </cell>
        </row>
        <row r="82">
          <cell r="A82" t="str">
            <v>1 A 01 603 01</v>
          </cell>
          <cell r="B82" t="str">
            <v>Argamassa cimento-areia 1:3</v>
          </cell>
          <cell r="E82" t="str">
            <v>m3</v>
          </cell>
          <cell r="F82">
            <v>217.24</v>
          </cell>
        </row>
        <row r="83">
          <cell r="A83" t="str">
            <v>1 A 01 604 01</v>
          </cell>
          <cell r="B83" t="str">
            <v>Argamassa cimento-areia 1:4</v>
          </cell>
          <cell r="E83" t="str">
            <v>m3</v>
          </cell>
          <cell r="F83">
            <v>178.49</v>
          </cell>
        </row>
        <row r="84">
          <cell r="A84" t="str">
            <v>1 A 01 606 01</v>
          </cell>
          <cell r="B84" t="str">
            <v>Argamassa cimento-areia 1:6</v>
          </cell>
          <cell r="E84" t="str">
            <v>m3</v>
          </cell>
          <cell r="F84">
            <v>149.31</v>
          </cell>
        </row>
        <row r="85">
          <cell r="A85" t="str">
            <v>1 A 01 620 01</v>
          </cell>
          <cell r="B85" t="str">
            <v>Argamassa cimento-solo 1:10</v>
          </cell>
          <cell r="E85" t="str">
            <v>m3</v>
          </cell>
          <cell r="F85">
            <v>92.93</v>
          </cell>
        </row>
        <row r="86">
          <cell r="A86" t="str">
            <v>1 A 01 653 00</v>
          </cell>
          <cell r="B86" t="str">
            <v>Usinagem para sub-base de concreto rolado</v>
          </cell>
          <cell r="E86" t="str">
            <v>m3</v>
          </cell>
          <cell r="F86">
            <v>78.349999999999994</v>
          </cell>
        </row>
        <row r="87">
          <cell r="A87" t="str">
            <v>1 A 01 654 00</v>
          </cell>
          <cell r="B87" t="str">
            <v>Usinagem p/ sub-base de concr. de cimento portland</v>
          </cell>
          <cell r="E87" t="str">
            <v>m3</v>
          </cell>
          <cell r="F87">
            <v>80.790000000000006</v>
          </cell>
        </row>
        <row r="88">
          <cell r="A88" t="str">
            <v>1 A 01 656 00</v>
          </cell>
          <cell r="B88" t="str">
            <v>Usinagem p/ conc. de cim. portland c/ forma desliz</v>
          </cell>
          <cell r="E88" t="str">
            <v>m3</v>
          </cell>
          <cell r="F88">
            <v>198.02</v>
          </cell>
        </row>
        <row r="89">
          <cell r="A89" t="str">
            <v>1 A 01 657 00</v>
          </cell>
          <cell r="B89" t="str">
            <v>Usinagem p/ conc.cim. portland c/ equip. peq. por.</v>
          </cell>
          <cell r="E89" t="str">
            <v>m3</v>
          </cell>
          <cell r="F89">
            <v>204.65</v>
          </cell>
        </row>
        <row r="90">
          <cell r="A90" t="str">
            <v>1 A 01 700 00</v>
          </cell>
          <cell r="B90" t="str">
            <v>Fabricação de peças pré mold. de conc. p/ pavim.</v>
          </cell>
          <cell r="E90" t="str">
            <v>m3</v>
          </cell>
          <cell r="F90">
            <v>287.92</v>
          </cell>
        </row>
        <row r="91">
          <cell r="A91" t="str">
            <v>1 A 01 720 00</v>
          </cell>
          <cell r="B91" t="str">
            <v>Concreto fck=18MPa p/ pré-moldados (guarda-corpo)</v>
          </cell>
          <cell r="E91" t="str">
            <v>m3</v>
          </cell>
          <cell r="F91">
            <v>193.95</v>
          </cell>
        </row>
        <row r="92">
          <cell r="A92" t="str">
            <v>1 A 01 720 01</v>
          </cell>
          <cell r="B92" t="str">
            <v>Guarda-corpo tipo GM, moldado no local</v>
          </cell>
          <cell r="E92" t="str">
            <v>m</v>
          </cell>
          <cell r="F92">
            <v>135.57</v>
          </cell>
        </row>
        <row r="93">
          <cell r="A93" t="str">
            <v>1 A 01 720 02</v>
          </cell>
          <cell r="B93" t="str">
            <v>Fabricação de Guarda-corpo</v>
          </cell>
          <cell r="E93" t="str">
            <v>m</v>
          </cell>
          <cell r="F93">
            <v>24.2</v>
          </cell>
        </row>
        <row r="94">
          <cell r="A94" t="str">
            <v>1 A 01 725 01</v>
          </cell>
          <cell r="B94" t="str">
            <v>Fabricação de balizador de concreto</v>
          </cell>
          <cell r="E94" t="str">
            <v>un</v>
          </cell>
          <cell r="F94">
            <v>7.61</v>
          </cell>
        </row>
        <row r="95">
          <cell r="A95" t="str">
            <v>1 A 01 730 00</v>
          </cell>
          <cell r="B95" t="str">
            <v>Concreto fck=18MPa p/ pré moldados (mourões)</v>
          </cell>
          <cell r="E95" t="str">
            <v>m3</v>
          </cell>
          <cell r="F95">
            <v>222.81</v>
          </cell>
        </row>
        <row r="96">
          <cell r="A96" t="str">
            <v>1 A 01 730 01</v>
          </cell>
          <cell r="B96" t="str">
            <v>Fabr. mourão de concr. esticador seção quad. 15cm</v>
          </cell>
          <cell r="E96" t="str">
            <v>un</v>
          </cell>
          <cell r="F96">
            <v>23.5</v>
          </cell>
        </row>
        <row r="97">
          <cell r="A97" t="str">
            <v>1 A 01 730 02</v>
          </cell>
          <cell r="B97" t="str">
            <v>Fabr. mourão de concr esticador seção triang. 15cm</v>
          </cell>
          <cell r="E97" t="str">
            <v>un</v>
          </cell>
          <cell r="F97">
            <v>14.8</v>
          </cell>
        </row>
        <row r="98">
          <cell r="A98" t="str">
            <v>1 A 01 735 01</v>
          </cell>
          <cell r="B98" t="str">
            <v>Fabr. mourão de concreto suporte seção quad. 11cm</v>
          </cell>
          <cell r="E98" t="str">
            <v>un</v>
          </cell>
          <cell r="F98">
            <v>16.170000000000002</v>
          </cell>
        </row>
        <row r="99">
          <cell r="A99" t="str">
            <v>1 A 01 735 02</v>
          </cell>
          <cell r="B99" t="str">
            <v>Fabr. mourão de concr. suporte seção triang. 11cm</v>
          </cell>
          <cell r="E99" t="str">
            <v>un</v>
          </cell>
          <cell r="F99">
            <v>10.56</v>
          </cell>
        </row>
        <row r="100">
          <cell r="A100" t="str">
            <v>1 A 01 739 01</v>
          </cell>
          <cell r="B100" t="str">
            <v>Confecção de tubos de concreto D=0,20m</v>
          </cell>
          <cell r="E100" t="str">
            <v>m</v>
          </cell>
          <cell r="F100">
            <v>9.2100000000000009</v>
          </cell>
        </row>
        <row r="101">
          <cell r="A101" t="str">
            <v>1 A 01 740 01</v>
          </cell>
          <cell r="B101" t="str">
            <v>Confecção de tubos de concreto perfurado D=0,20m</v>
          </cell>
          <cell r="E101" t="str">
            <v>m</v>
          </cell>
          <cell r="F101">
            <v>9.43</v>
          </cell>
        </row>
        <row r="102">
          <cell r="A102" t="str">
            <v>1 A 01 741 01</v>
          </cell>
          <cell r="B102" t="str">
            <v>Confecção de tubos de concreto poroso D=0,20m</v>
          </cell>
          <cell r="E102" t="str">
            <v>m</v>
          </cell>
          <cell r="F102">
            <v>9.31</v>
          </cell>
        </row>
        <row r="103">
          <cell r="A103" t="str">
            <v>1 A 01 745 01</v>
          </cell>
          <cell r="B103" t="str">
            <v>Confecção de tubos de concreto D=0,30m</v>
          </cell>
          <cell r="E103" t="str">
            <v>m</v>
          </cell>
          <cell r="F103">
            <v>15.16</v>
          </cell>
        </row>
        <row r="104">
          <cell r="A104" t="str">
            <v>1 A 01 746 01</v>
          </cell>
          <cell r="B104" t="str">
            <v>Confecção de tubos de concreto perfurado D=0,30m</v>
          </cell>
          <cell r="E104" t="str">
            <v>m</v>
          </cell>
          <cell r="F104">
            <v>15.38</v>
          </cell>
        </row>
        <row r="105">
          <cell r="A105" t="str">
            <v>1 A 01 747 01</v>
          </cell>
          <cell r="B105" t="str">
            <v>Confecção de tubos de concreto poroso D=0,30m</v>
          </cell>
          <cell r="E105" t="str">
            <v>m</v>
          </cell>
          <cell r="F105">
            <v>15.36</v>
          </cell>
        </row>
        <row r="106">
          <cell r="A106" t="str">
            <v>1 A 01 751 01</v>
          </cell>
          <cell r="B106" t="str">
            <v>Confecção de tubos de concreto D=0,40m</v>
          </cell>
          <cell r="E106" t="str">
            <v>m</v>
          </cell>
          <cell r="F106">
            <v>22.53</v>
          </cell>
        </row>
        <row r="107">
          <cell r="A107" t="str">
            <v>1 A 01 752 01</v>
          </cell>
          <cell r="B107" t="str">
            <v>Confecção de tubos de concreto perfurado D=0,40m</v>
          </cell>
          <cell r="E107" t="str">
            <v>m</v>
          </cell>
          <cell r="F107">
            <v>22.75</v>
          </cell>
        </row>
        <row r="108">
          <cell r="A108" t="str">
            <v>1 A 01 753 01</v>
          </cell>
          <cell r="B108" t="str">
            <v>Confecção de tubos de concreto poroso D=0,40m</v>
          </cell>
          <cell r="E108" t="str">
            <v>m</v>
          </cell>
          <cell r="F108">
            <v>22.84</v>
          </cell>
        </row>
        <row r="109">
          <cell r="A109" t="str">
            <v>1 A 01 755 01</v>
          </cell>
          <cell r="B109" t="str">
            <v>Confecção de tubos de concreto armado D=0,60m CA-4</v>
          </cell>
          <cell r="E109" t="str">
            <v>m</v>
          </cell>
          <cell r="F109">
            <v>90.58</v>
          </cell>
        </row>
        <row r="110">
          <cell r="A110" t="str">
            <v>1 A 01 760 01</v>
          </cell>
          <cell r="B110" t="str">
            <v>Confecção de tubos de concreto armado D=0,80m CA-4</v>
          </cell>
          <cell r="E110" t="str">
            <v>m</v>
          </cell>
          <cell r="F110">
            <v>138.6</v>
          </cell>
        </row>
        <row r="111">
          <cell r="A111" t="str">
            <v>1 A 01 765 01</v>
          </cell>
          <cell r="B111" t="str">
            <v>Confecção de tubos de concreto armado D=1,00m CA-4</v>
          </cell>
          <cell r="E111" t="str">
            <v>m</v>
          </cell>
          <cell r="F111">
            <v>209.05</v>
          </cell>
        </row>
        <row r="112">
          <cell r="A112" t="str">
            <v>1 A 01 770 01</v>
          </cell>
          <cell r="B112" t="str">
            <v>Confecção de tubos de concreto armado D=1,20m CA-4</v>
          </cell>
          <cell r="E112" t="str">
            <v>m</v>
          </cell>
          <cell r="F112">
            <v>290.89</v>
          </cell>
        </row>
        <row r="113">
          <cell r="A113" t="str">
            <v>1 A 01 775 01</v>
          </cell>
          <cell r="B113" t="str">
            <v>Confecção de tubos de concreto armado D=1,50m CA-4</v>
          </cell>
          <cell r="E113" t="str">
            <v>m</v>
          </cell>
          <cell r="F113">
            <v>452.94</v>
          </cell>
        </row>
        <row r="114">
          <cell r="A114" t="str">
            <v>1 A 01 780 01</v>
          </cell>
          <cell r="B114" t="str">
            <v>Obtenção de grama para replantio</v>
          </cell>
          <cell r="E114" t="str">
            <v>m2</v>
          </cell>
          <cell r="F114">
            <v>0.67</v>
          </cell>
        </row>
        <row r="115">
          <cell r="A115" t="str">
            <v>1 A 01 790 01</v>
          </cell>
          <cell r="B115" t="str">
            <v>Guia de madeira - 2,5 x 7,0 cm</v>
          </cell>
          <cell r="E115" t="str">
            <v>m</v>
          </cell>
          <cell r="F115">
            <v>0.94</v>
          </cell>
        </row>
        <row r="116">
          <cell r="A116" t="str">
            <v>1 A 01 790 02</v>
          </cell>
          <cell r="B116" t="str">
            <v>Guia de madeira - 2,5 x 10,0 cm</v>
          </cell>
          <cell r="E116" t="str">
            <v>m</v>
          </cell>
          <cell r="F116">
            <v>1.19</v>
          </cell>
        </row>
        <row r="117">
          <cell r="A117" t="str">
            <v>1 A 01 800 01</v>
          </cell>
          <cell r="B117" t="str">
            <v>Chapa de aço 16 rec. para placa de sinalização</v>
          </cell>
          <cell r="E117" t="str">
            <v>m2</v>
          </cell>
          <cell r="F117">
            <v>14.12</v>
          </cell>
        </row>
        <row r="118">
          <cell r="A118" t="str">
            <v>1 A 01 810 01</v>
          </cell>
          <cell r="B118" t="str">
            <v>Calha metálica semi-circular D=0,40 m</v>
          </cell>
          <cell r="E118" t="str">
            <v>m</v>
          </cell>
          <cell r="F118">
            <v>94.26</v>
          </cell>
        </row>
        <row r="119">
          <cell r="A119" t="str">
            <v>1 A 01 850 01</v>
          </cell>
          <cell r="B119" t="str">
            <v>Confecção de placa de sinalização semi-refletiva</v>
          </cell>
          <cell r="E119" t="str">
            <v>m2</v>
          </cell>
          <cell r="F119">
            <v>111.28</v>
          </cell>
        </row>
        <row r="120">
          <cell r="A120" t="str">
            <v>1 A 01 860 01</v>
          </cell>
          <cell r="B120" t="str">
            <v>Confecção de placa de sinalização tot. refletiva</v>
          </cell>
          <cell r="E120" t="str">
            <v>m2</v>
          </cell>
          <cell r="F120">
            <v>156.53</v>
          </cell>
        </row>
        <row r="121">
          <cell r="A121" t="str">
            <v>1 A 01 870 01</v>
          </cell>
          <cell r="B121" t="str">
            <v>Confecção de suporte e travessa p/ placa de sinal.</v>
          </cell>
          <cell r="E121" t="str">
            <v>un</v>
          </cell>
          <cell r="F121">
            <v>18.64</v>
          </cell>
        </row>
        <row r="122">
          <cell r="A122" t="str">
            <v>1 A 01 890 01</v>
          </cell>
          <cell r="B122" t="str">
            <v>Escavação manual em material de 1a categoria</v>
          </cell>
          <cell r="E122" t="str">
            <v>m3</v>
          </cell>
          <cell r="F122">
            <v>14.07</v>
          </cell>
        </row>
        <row r="123">
          <cell r="A123" t="str">
            <v>1 A 01 891 01</v>
          </cell>
          <cell r="B123" t="str">
            <v>Escavação manual de vala em material de 1a cat.</v>
          </cell>
          <cell r="E123" t="str">
            <v>m3</v>
          </cell>
          <cell r="F123">
            <v>16.27</v>
          </cell>
        </row>
        <row r="124">
          <cell r="A124" t="str">
            <v>1 A 01 892 01</v>
          </cell>
          <cell r="B124" t="str">
            <v>Escavação mecânica de vala em material de 1a cat.</v>
          </cell>
          <cell r="E124" t="str">
            <v>m3</v>
          </cell>
          <cell r="F124">
            <v>2.74</v>
          </cell>
        </row>
        <row r="125">
          <cell r="A125" t="str">
            <v>1 A 01 893 01</v>
          </cell>
          <cell r="B125" t="str">
            <v>Compactação manual</v>
          </cell>
          <cell r="E125" t="str">
            <v>m3</v>
          </cell>
          <cell r="F125">
            <v>7.11</v>
          </cell>
        </row>
        <row r="126">
          <cell r="A126" t="str">
            <v>1 A 01 894 01</v>
          </cell>
          <cell r="B126" t="str">
            <v>Lastro de brita</v>
          </cell>
          <cell r="E126" t="str">
            <v>m3</v>
          </cell>
          <cell r="F126">
            <v>24.14</v>
          </cell>
        </row>
        <row r="127">
          <cell r="A127" t="str">
            <v>1 A 99 001 00</v>
          </cell>
          <cell r="B127" t="str">
            <v>Mistura areia-asfalto usinada a frio</v>
          </cell>
          <cell r="E127" t="str">
            <v>m3</v>
          </cell>
          <cell r="F127">
            <v>0</v>
          </cell>
        </row>
        <row r="128">
          <cell r="A128" t="str">
            <v>1 A 99 002 00</v>
          </cell>
          <cell r="B128" t="str">
            <v>Mistura areia-asfalto usinada a quente</v>
          </cell>
          <cell r="E128" t="str">
            <v>m3</v>
          </cell>
          <cell r="F128">
            <v>0</v>
          </cell>
        </row>
        <row r="129">
          <cell r="A129" t="str">
            <v>1 A 99 003 00</v>
          </cell>
          <cell r="B129" t="str">
            <v>Mistura betuminosa usinada a frio</v>
          </cell>
          <cell r="E129" t="str">
            <v>m3</v>
          </cell>
          <cell r="F129">
            <v>0</v>
          </cell>
        </row>
        <row r="130">
          <cell r="A130" t="str">
            <v>1 A 99 004 00</v>
          </cell>
          <cell r="B130" t="str">
            <v>Mistura betuminosa usinada a quente</v>
          </cell>
          <cell r="E130" t="str">
            <v>m3</v>
          </cell>
          <cell r="F130">
            <v>0</v>
          </cell>
        </row>
        <row r="131">
          <cell r="A131" t="str">
            <v>1 A 99 005 00</v>
          </cell>
          <cell r="B131" t="str">
            <v>Mistura betuminosa</v>
          </cell>
          <cell r="E131" t="str">
            <v>m3</v>
          </cell>
          <cell r="F131">
            <v>0</v>
          </cell>
        </row>
        <row r="132">
          <cell r="A132" t="str">
            <v>1 B 00 301 00</v>
          </cell>
          <cell r="B132" t="str">
            <v>Alvenaria de pedra argamassada</v>
          </cell>
          <cell r="E132" t="str">
            <v>m3</v>
          </cell>
          <cell r="F132">
            <v>105.07</v>
          </cell>
        </row>
        <row r="133">
          <cell r="A133" t="str">
            <v>1 B 00 902 01</v>
          </cell>
          <cell r="B133" t="str">
            <v>Alvenaria de tijolos</v>
          </cell>
          <cell r="E133" t="str">
            <v>m2</v>
          </cell>
          <cell r="F133">
            <v>25</v>
          </cell>
        </row>
        <row r="134">
          <cell r="A134" t="str">
            <v>1 B 00 903 01</v>
          </cell>
          <cell r="B134" t="str">
            <v>Dentes para bueiros duplos D=1,00 m</v>
          </cell>
          <cell r="E134" t="str">
            <v>und</v>
          </cell>
          <cell r="F134">
            <v>79.489999999999995</v>
          </cell>
        </row>
        <row r="135">
          <cell r="A135" t="str">
            <v>1 B 00 904 01</v>
          </cell>
          <cell r="B135" t="str">
            <v>Dentes para bueiros duplos D=1,20 m</v>
          </cell>
          <cell r="E135" t="str">
            <v>und</v>
          </cell>
          <cell r="F135">
            <v>89.9</v>
          </cell>
        </row>
        <row r="136">
          <cell r="A136" t="str">
            <v>1 B 00 905 01</v>
          </cell>
          <cell r="B136" t="str">
            <v>Dentes para bueiros duplos D=1,50 m</v>
          </cell>
          <cell r="E136" t="str">
            <v>und</v>
          </cell>
          <cell r="F136">
            <v>111.04</v>
          </cell>
        </row>
        <row r="137">
          <cell r="A137" t="str">
            <v>1 B 00 906 01</v>
          </cell>
          <cell r="B137" t="str">
            <v>Dentes para bueiros simples D=0,60 m</v>
          </cell>
          <cell r="E137" t="str">
            <v>und</v>
          </cell>
          <cell r="F137">
            <v>26.82</v>
          </cell>
        </row>
        <row r="138">
          <cell r="A138" t="str">
            <v>1 B 00 907 01</v>
          </cell>
          <cell r="B138" t="str">
            <v>Dentes para bueiros simples D=0,80 m</v>
          </cell>
          <cell r="E138" t="str">
            <v>und</v>
          </cell>
          <cell r="F138">
            <v>33.369999999999997</v>
          </cell>
        </row>
        <row r="139">
          <cell r="A139" t="str">
            <v>1 B 00 908 01</v>
          </cell>
          <cell r="B139" t="str">
            <v>Dentes para bueiros simples D=1,00 m</v>
          </cell>
          <cell r="E139" t="str">
            <v>und</v>
          </cell>
          <cell r="F139">
            <v>39.67</v>
          </cell>
        </row>
        <row r="140">
          <cell r="A140" t="str">
            <v>1 B 00 909 01</v>
          </cell>
          <cell r="B140" t="str">
            <v>Dentes para bueiros simples D=1,20 m</v>
          </cell>
          <cell r="E140" t="str">
            <v>und</v>
          </cell>
          <cell r="F140">
            <v>45.01</v>
          </cell>
        </row>
        <row r="141">
          <cell r="A141" t="str">
            <v>1 B 00 910 01</v>
          </cell>
          <cell r="B141" t="str">
            <v>Dentes para bueiros simples D=1,50 m</v>
          </cell>
          <cell r="E141" t="str">
            <v>und</v>
          </cell>
          <cell r="F141">
            <v>57.18</v>
          </cell>
        </row>
        <row r="142">
          <cell r="A142" t="str">
            <v>1 B 00 911 01</v>
          </cell>
          <cell r="B142" t="str">
            <v>Dentes para bueiros triplos D=1,00 m</v>
          </cell>
          <cell r="E142" t="str">
            <v>und</v>
          </cell>
          <cell r="F142">
            <v>116.43</v>
          </cell>
        </row>
        <row r="143">
          <cell r="A143" t="str">
            <v>1 B 00 912 01</v>
          </cell>
          <cell r="B143" t="str">
            <v>Dentes para bueiros triplos D=1,20 m</v>
          </cell>
          <cell r="E143" t="str">
            <v>und</v>
          </cell>
          <cell r="F143">
            <v>134.91999999999999</v>
          </cell>
        </row>
        <row r="144">
          <cell r="A144" t="str">
            <v>1 B 00 913 01</v>
          </cell>
          <cell r="B144" t="str">
            <v>Dentes para bueiros triplos D=1,50 m</v>
          </cell>
          <cell r="E144" t="str">
            <v>und</v>
          </cell>
          <cell r="F144">
            <v>164.46</v>
          </cell>
        </row>
        <row r="145">
          <cell r="A145" t="str">
            <v>1 B 00 999 06</v>
          </cell>
          <cell r="B145" t="str">
            <v>Solo local / selo de argila apiloado</v>
          </cell>
          <cell r="E145" t="str">
            <v>m3</v>
          </cell>
          <cell r="F145">
            <v>7.62</v>
          </cell>
        </row>
        <row r="146">
          <cell r="A146" t="str">
            <v>1 B 02 702 00</v>
          </cell>
          <cell r="B146" t="str">
            <v>Limp. e enchim. junta pav. concr. (const e rest)</v>
          </cell>
          <cell r="E146" t="str">
            <v>m</v>
          </cell>
          <cell r="F146">
            <v>1.99</v>
          </cell>
        </row>
        <row r="147">
          <cell r="B147" t="str">
            <v>Construção</v>
          </cell>
        </row>
        <row r="148">
          <cell r="A148" t="str">
            <v>2 S 01 000 00</v>
          </cell>
          <cell r="B148" t="str">
            <v>Desm. dest. limpeza áreas c/arv. diam. até 0,15 m</v>
          </cell>
          <cell r="E148" t="str">
            <v>m2</v>
          </cell>
          <cell r="F148">
            <v>0.21</v>
          </cell>
        </row>
        <row r="149">
          <cell r="A149" t="str">
            <v>2 S 01 010 00</v>
          </cell>
          <cell r="B149" t="str">
            <v>Destocamento de árvores D=0,15 a 0,30 m</v>
          </cell>
          <cell r="E149" t="str">
            <v>und</v>
          </cell>
          <cell r="F149">
            <v>21.1</v>
          </cell>
        </row>
        <row r="150">
          <cell r="A150" t="str">
            <v>2 S 01 012 00</v>
          </cell>
          <cell r="B150" t="str">
            <v>Destocamento de árvores c/diâm. &gt; 0,30 m</v>
          </cell>
          <cell r="E150" t="str">
            <v>und</v>
          </cell>
          <cell r="F150">
            <v>52.76</v>
          </cell>
        </row>
        <row r="151">
          <cell r="A151" t="str">
            <v>2 S 01 100 01</v>
          </cell>
          <cell r="B151" t="str">
            <v>Esc. carga transp. mat 1ª cat DMT 50 m</v>
          </cell>
          <cell r="E151" t="str">
            <v>m3</v>
          </cell>
          <cell r="F151">
            <v>1.1200000000000001</v>
          </cell>
        </row>
        <row r="152">
          <cell r="A152" t="str">
            <v>2 S 01 100 02</v>
          </cell>
          <cell r="B152" t="str">
            <v>Esc. carga transp. mat 1ª cat DMT 50 a 200m c/m</v>
          </cell>
          <cell r="E152" t="str">
            <v>m3</v>
          </cell>
          <cell r="F152">
            <v>3.48</v>
          </cell>
        </row>
        <row r="153">
          <cell r="A153" t="str">
            <v>2 S 01 100 03</v>
          </cell>
          <cell r="B153" t="str">
            <v>Esc. carga transp. mat 1ª cat DMT 200 a 400m c/m</v>
          </cell>
          <cell r="E153" t="str">
            <v>m3</v>
          </cell>
          <cell r="F153">
            <v>4.2300000000000004</v>
          </cell>
        </row>
        <row r="154">
          <cell r="A154" t="str">
            <v>2 S 01 100 04</v>
          </cell>
          <cell r="B154" t="str">
            <v>Esc. carga transp. mat 1ª cat DMT 400 a 600m c/m</v>
          </cell>
          <cell r="E154" t="str">
            <v>m3</v>
          </cell>
          <cell r="F154">
            <v>5.0199999999999996</v>
          </cell>
        </row>
        <row r="155">
          <cell r="A155" t="str">
            <v>2 S 01 100 05</v>
          </cell>
          <cell r="B155" t="str">
            <v>Esc. carga transp. mat 1ª cat DMT 600 a 800m c/m</v>
          </cell>
          <cell r="E155" t="str">
            <v>m3</v>
          </cell>
          <cell r="F155">
            <v>5.72</v>
          </cell>
        </row>
        <row r="156">
          <cell r="A156" t="str">
            <v>2 S 01 100 06</v>
          </cell>
          <cell r="B156" t="str">
            <v>Esc. carga transp. mat 1ª cat DMT 800 a 1000m c/m</v>
          </cell>
          <cell r="E156" t="str">
            <v>m3</v>
          </cell>
          <cell r="F156">
            <v>6.59</v>
          </cell>
        </row>
        <row r="157">
          <cell r="A157" t="str">
            <v>2 S 01 100 07</v>
          </cell>
          <cell r="B157" t="str">
            <v>Esc. carga transp. mat 1ª cat DMT 1000 a 1200m c/m</v>
          </cell>
          <cell r="E157" t="str">
            <v>m3</v>
          </cell>
          <cell r="F157">
            <v>7.51</v>
          </cell>
        </row>
        <row r="158">
          <cell r="A158" t="str">
            <v>2 S 01 100 08</v>
          </cell>
          <cell r="B158" t="str">
            <v>Esc. carga transp. mat 1ª cat DMT 1200 a 1400m c/m</v>
          </cell>
          <cell r="E158" t="str">
            <v>m3</v>
          </cell>
          <cell r="F158">
            <v>8.36</v>
          </cell>
        </row>
        <row r="159">
          <cell r="A159" t="str">
            <v>2 S 01 100 09</v>
          </cell>
          <cell r="B159" t="str">
            <v>Esc. carga tr. mat 1ª c. DMT 50 a 200m c/carreg</v>
          </cell>
          <cell r="E159" t="str">
            <v>m3</v>
          </cell>
          <cell r="F159">
            <v>3.63</v>
          </cell>
        </row>
        <row r="160">
          <cell r="A160" t="str">
            <v>2 S 01 100 10</v>
          </cell>
          <cell r="B160" t="str">
            <v>Esc. carga tr. mat 1ª c. DMT 200 a 400m c/carreg</v>
          </cell>
          <cell r="E160" t="str">
            <v>m3</v>
          </cell>
          <cell r="F160">
            <v>3.91</v>
          </cell>
        </row>
        <row r="161">
          <cell r="A161" t="str">
            <v>2 S 01 100 11</v>
          </cell>
          <cell r="B161" t="str">
            <v>Esc. carga tr. mat 1ª c. DMT 400 a 600m c/carreg</v>
          </cell>
          <cell r="E161" t="str">
            <v>m3</v>
          </cell>
          <cell r="F161">
            <v>4.1100000000000003</v>
          </cell>
        </row>
        <row r="162">
          <cell r="A162" t="str">
            <v>2 S 01 100 12</v>
          </cell>
          <cell r="B162" t="str">
            <v>Esc. carga tr. mat 1ª c. DMT 600 a 800m c/carreg</v>
          </cell>
          <cell r="E162" t="str">
            <v>m3</v>
          </cell>
          <cell r="F162">
            <v>4.47</v>
          </cell>
        </row>
        <row r="163">
          <cell r="A163" t="str">
            <v>2 S 01 100 13</v>
          </cell>
          <cell r="B163" t="str">
            <v>Esc. carga tr. mat 1ª c. DMT 800 a 1000m c/carreg</v>
          </cell>
          <cell r="E163" t="str">
            <v>m3</v>
          </cell>
          <cell r="F163">
            <v>4.68</v>
          </cell>
        </row>
        <row r="164">
          <cell r="A164" t="str">
            <v>2 S 01 100 14</v>
          </cell>
          <cell r="B164" t="str">
            <v>Esc. carga tr. mat 1ª c. DMT 1000 a 1200m c/carreg</v>
          </cell>
          <cell r="E164" t="str">
            <v>m3</v>
          </cell>
          <cell r="F164">
            <v>4.97</v>
          </cell>
        </row>
        <row r="165">
          <cell r="A165" t="str">
            <v>2 S 01 100 15</v>
          </cell>
          <cell r="B165" t="str">
            <v>Esc. carga tr. mat 1ª c. DMT 1200 a 1400m c/carreg</v>
          </cell>
          <cell r="E165" t="str">
            <v>m3</v>
          </cell>
          <cell r="F165">
            <v>5.14</v>
          </cell>
        </row>
        <row r="166">
          <cell r="A166" t="str">
            <v>2 S 01 100 16</v>
          </cell>
          <cell r="B166" t="str">
            <v>Esc. carga tr. mat 1ª c. DMT 1400 a 1600m c/carreg</v>
          </cell>
          <cell r="E166" t="str">
            <v>m3</v>
          </cell>
          <cell r="F166">
            <v>5.31</v>
          </cell>
        </row>
        <row r="167">
          <cell r="A167" t="str">
            <v>2 S 01 100 17</v>
          </cell>
          <cell r="B167" t="str">
            <v>Esc. carga tr. mat 1ª c. DMT 1600 a 1800m c/carreg</v>
          </cell>
          <cell r="E167" t="str">
            <v>m3</v>
          </cell>
          <cell r="F167">
            <v>5.44</v>
          </cell>
        </row>
        <row r="168">
          <cell r="A168" t="str">
            <v>2 S 01 100 18</v>
          </cell>
          <cell r="B168" t="str">
            <v>Esc. carga tr. mat 1ª c. DMT 1800 a 2000m c/carreg</v>
          </cell>
          <cell r="E168" t="str">
            <v>m3</v>
          </cell>
          <cell r="F168">
            <v>5.72</v>
          </cell>
        </row>
        <row r="169">
          <cell r="A169" t="str">
            <v>2 S 01 100 19</v>
          </cell>
          <cell r="B169" t="str">
            <v>Esc. carga tr. mat 1ª c. DMT 2000 a 3000m c/carreg</v>
          </cell>
          <cell r="E169" t="str">
            <v>m3</v>
          </cell>
          <cell r="F169">
            <v>6.42</v>
          </cell>
        </row>
        <row r="170">
          <cell r="A170" t="str">
            <v>2 S 01 100 20</v>
          </cell>
          <cell r="B170" t="str">
            <v>Esc. carga tr. mat 1ª c. DMT 3000 a 5000m c/carreg</v>
          </cell>
          <cell r="E170" t="str">
            <v>m3</v>
          </cell>
          <cell r="F170">
            <v>8.36</v>
          </cell>
        </row>
        <row r="171">
          <cell r="A171" t="str">
            <v>2 S 01 100 21</v>
          </cell>
          <cell r="B171" t="str">
            <v>Escavação carga transp. manual mat.1a cat. DT=20m</v>
          </cell>
          <cell r="E171" t="str">
            <v>m3</v>
          </cell>
          <cell r="F171">
            <v>15.59</v>
          </cell>
        </row>
        <row r="172">
          <cell r="A172" t="str">
            <v>2 S 01 100 22</v>
          </cell>
          <cell r="B172" t="str">
            <v>Esc. carga transp. mat 1ª cat DMT 50 a 200m c/e</v>
          </cell>
          <cell r="E172" t="str">
            <v>m3</v>
          </cell>
          <cell r="F172">
            <v>3.51</v>
          </cell>
        </row>
        <row r="173">
          <cell r="A173" t="str">
            <v>2 S 01 100 23</v>
          </cell>
          <cell r="B173" t="str">
            <v>Esc. carga transp. mat 1ª cat DMT 200 a 400m c/e</v>
          </cell>
          <cell r="E173" t="str">
            <v>m3</v>
          </cell>
          <cell r="F173">
            <v>3.86</v>
          </cell>
        </row>
        <row r="174">
          <cell r="A174" t="str">
            <v>2 S 01 100 24</v>
          </cell>
          <cell r="B174" t="str">
            <v>Esc. carga transp. mat 1ª cat DMT 400 a 600m c/e</v>
          </cell>
          <cell r="E174" t="str">
            <v>m3</v>
          </cell>
          <cell r="F174">
            <v>4.0599999999999996</v>
          </cell>
        </row>
        <row r="175">
          <cell r="A175" t="str">
            <v>2 S 01 100 25</v>
          </cell>
          <cell r="B175" t="str">
            <v>Esc. carga transp. mat 1ª cat DMT 600 a 800m c/e</v>
          </cell>
          <cell r="E175" t="str">
            <v>m3</v>
          </cell>
          <cell r="F175">
            <v>4.3600000000000003</v>
          </cell>
        </row>
        <row r="176">
          <cell r="A176" t="str">
            <v>2 S 01 100 26</v>
          </cell>
          <cell r="B176" t="str">
            <v>Esc. carga transp. mat 1ª cat DMT 800 a 1000m c/e</v>
          </cell>
          <cell r="E176" t="str">
            <v>m3</v>
          </cell>
          <cell r="F176">
            <v>4.6500000000000004</v>
          </cell>
        </row>
        <row r="177">
          <cell r="A177" t="str">
            <v>2 S 01 100 27</v>
          </cell>
          <cell r="B177" t="str">
            <v>Esc. carga transp. mat 1ª cat DMT 1000 a 1200m c/e</v>
          </cell>
          <cell r="E177" t="str">
            <v>m3</v>
          </cell>
          <cell r="F177">
            <v>4.88</v>
          </cell>
        </row>
        <row r="178">
          <cell r="A178" t="str">
            <v>2 S 01 100 28</v>
          </cell>
          <cell r="B178" t="str">
            <v>Esc. carga transp. mat 1ª cat DMT 1200 a 1400m c/e</v>
          </cell>
          <cell r="E178" t="str">
            <v>m3</v>
          </cell>
          <cell r="F178">
            <v>5.05</v>
          </cell>
        </row>
        <row r="179">
          <cell r="A179" t="str">
            <v>2 S 01 100 29</v>
          </cell>
          <cell r="B179" t="str">
            <v>Esc. carga transp. mat 1ª cat DMT 1400 a 1600m c/e</v>
          </cell>
          <cell r="E179" t="str">
            <v>m3</v>
          </cell>
          <cell r="F179">
            <v>5.33</v>
          </cell>
        </row>
        <row r="180">
          <cell r="A180" t="str">
            <v>2 S 01 100 30</v>
          </cell>
          <cell r="B180" t="str">
            <v>Esc. carga transp. mat 1ª cat DMT 1600 a 1800m c/e</v>
          </cell>
          <cell r="E180" t="str">
            <v>m3</v>
          </cell>
          <cell r="F180">
            <v>5.41</v>
          </cell>
        </row>
        <row r="181">
          <cell r="A181" t="str">
            <v>2 S 01 100 31</v>
          </cell>
          <cell r="B181" t="str">
            <v>Esc. carga transp. mat 1ª cat DMT 1800 a 2000m c/e</v>
          </cell>
          <cell r="E181" t="str">
            <v>m3</v>
          </cell>
          <cell r="F181">
            <v>5.63</v>
          </cell>
        </row>
        <row r="182">
          <cell r="A182" t="str">
            <v>2 S 01 100 32</v>
          </cell>
          <cell r="B182" t="str">
            <v>Esc. carga transp. mat 1ª cat DMT 2000 a 3000m c/e</v>
          </cell>
          <cell r="E182" t="str">
            <v>m3</v>
          </cell>
          <cell r="F182">
            <v>6.35</v>
          </cell>
        </row>
        <row r="183">
          <cell r="A183" t="str">
            <v>2 S 01 100 33</v>
          </cell>
          <cell r="B183" t="str">
            <v>Esc. carga transp. mat 1ª cat DMT 3000 a 5000m c/e</v>
          </cell>
          <cell r="E183" t="str">
            <v>m3</v>
          </cell>
          <cell r="F183">
            <v>8.32</v>
          </cell>
        </row>
        <row r="184">
          <cell r="A184" t="str">
            <v>2 S 01 101 01</v>
          </cell>
          <cell r="B184" t="str">
            <v>Esc. carga transp. mat 2ª cat DMT 50m</v>
          </cell>
          <cell r="E184" t="str">
            <v>m3</v>
          </cell>
          <cell r="F184">
            <v>2.38</v>
          </cell>
        </row>
        <row r="185">
          <cell r="A185" t="str">
            <v>2 S 01 101 02</v>
          </cell>
          <cell r="B185" t="str">
            <v>Esc. carga transp. mat 2ª cat DMT 50 a 200m c/m</v>
          </cell>
          <cell r="E185" t="str">
            <v>m3</v>
          </cell>
          <cell r="F185">
            <v>6.04</v>
          </cell>
        </row>
        <row r="186">
          <cell r="A186" t="str">
            <v>2 S 01 101 03</v>
          </cell>
          <cell r="B186" t="str">
            <v>Esc. carga transp. mat 2ª cat DMT 200 a 400m c/m</v>
          </cell>
          <cell r="E186" t="str">
            <v>m3</v>
          </cell>
          <cell r="F186">
            <v>6.06</v>
          </cell>
        </row>
        <row r="187">
          <cell r="A187" t="str">
            <v>2 S 01 101 04</v>
          </cell>
          <cell r="B187" t="str">
            <v>Esc. carga transp. mat 2ª cat DMT 400 a 600m c/m</v>
          </cell>
          <cell r="E187" t="str">
            <v>m3</v>
          </cell>
          <cell r="F187">
            <v>7.35</v>
          </cell>
        </row>
        <row r="188">
          <cell r="A188" t="str">
            <v>2 S 01 101 05</v>
          </cell>
          <cell r="B188" t="str">
            <v>Esc. carga transp. mat 2ª cat DMT 600 a 800m c/m</v>
          </cell>
          <cell r="E188" t="str">
            <v>m3</v>
          </cell>
          <cell r="F188">
            <v>8.65</v>
          </cell>
        </row>
        <row r="189">
          <cell r="A189" t="str">
            <v>2 S 01 101 06</v>
          </cell>
          <cell r="B189" t="str">
            <v>Esc. carga transp. mat 2ª cat DMT 800 a 1000m c/m</v>
          </cell>
          <cell r="E189" t="str">
            <v>m3</v>
          </cell>
          <cell r="F189">
            <v>9.9499999999999993</v>
          </cell>
        </row>
        <row r="190">
          <cell r="A190" t="str">
            <v>2 S 01 101 07</v>
          </cell>
          <cell r="B190" t="str">
            <v>Esc. carga transp. mat 2ª cat DMT 1000 a 1200m c/m</v>
          </cell>
          <cell r="E190" t="str">
            <v>m3</v>
          </cell>
          <cell r="F190">
            <v>9.9600000000000009</v>
          </cell>
        </row>
        <row r="191">
          <cell r="A191" t="str">
            <v>2 S 01 101 08</v>
          </cell>
          <cell r="B191" t="str">
            <v>Esc. carga transp. mat 2ª cat DMT 1200 a 1400m c/m</v>
          </cell>
          <cell r="E191" t="str">
            <v>m3</v>
          </cell>
          <cell r="F191">
            <v>11.26</v>
          </cell>
        </row>
        <row r="192">
          <cell r="A192" t="str">
            <v>2 S 01 101 09</v>
          </cell>
          <cell r="B192" t="str">
            <v>Esc. carga tr. mat 2ª c. DMT 50 a 200m c/carreg</v>
          </cell>
          <cell r="E192" t="str">
            <v>m3</v>
          </cell>
          <cell r="F192">
            <v>5.79</v>
          </cell>
        </row>
        <row r="193">
          <cell r="A193" t="str">
            <v>2 S 01 101 10</v>
          </cell>
          <cell r="B193" t="str">
            <v>Esc. carga tr. mat 2ª c. DMT 200 a 400m c/carreg</v>
          </cell>
          <cell r="E193" t="str">
            <v>m3</v>
          </cell>
          <cell r="F193">
            <v>6.24</v>
          </cell>
        </row>
        <row r="194">
          <cell r="A194" t="str">
            <v>2 S 01 101 11</v>
          </cell>
          <cell r="B194" t="str">
            <v>Esc. carga tr. mat 2a c. DMT 400 a 600m c/carreg</v>
          </cell>
          <cell r="E194" t="str">
            <v>m3</v>
          </cell>
          <cell r="F194">
            <v>6.48</v>
          </cell>
        </row>
        <row r="195">
          <cell r="A195" t="str">
            <v>2 S 01 101 12</v>
          </cell>
          <cell r="B195" t="str">
            <v>Esc. carga tr. mat 2a c. DMT 600 a 800m c/carreg</v>
          </cell>
          <cell r="E195" t="str">
            <v>m3</v>
          </cell>
          <cell r="F195">
            <v>6.84</v>
          </cell>
        </row>
        <row r="196">
          <cell r="A196" t="str">
            <v>2 S 01 101 13</v>
          </cell>
          <cell r="B196" t="str">
            <v>Esc. carga tr. mat 2a c. DMT 800 a 1000m c/carreg</v>
          </cell>
          <cell r="E196" t="str">
            <v>m3</v>
          </cell>
          <cell r="F196">
            <v>7.12</v>
          </cell>
        </row>
        <row r="197">
          <cell r="A197" t="str">
            <v>2 S 01 101 14</v>
          </cell>
          <cell r="B197" t="str">
            <v>Esc. carga tr. mat 2a c. DMT 1000 a 1200m c/carreg</v>
          </cell>
          <cell r="E197" t="str">
            <v>m3</v>
          </cell>
          <cell r="F197">
            <v>7.39</v>
          </cell>
        </row>
        <row r="198">
          <cell r="A198" t="str">
            <v>2 S 01 101 15</v>
          </cell>
          <cell r="B198" t="str">
            <v>Esc. carga tr. mat 2a c. DMT 1200 a 1400m c/carreg</v>
          </cell>
          <cell r="E198" t="str">
            <v>m3</v>
          </cell>
          <cell r="F198">
            <v>7.65</v>
          </cell>
        </row>
        <row r="199">
          <cell r="A199" t="str">
            <v>2 S 01 101 16</v>
          </cell>
          <cell r="B199" t="str">
            <v>Esc. carga tr. mat 2a c. DMT 1400 a 1600m c/carreg</v>
          </cell>
          <cell r="E199" t="str">
            <v>m3</v>
          </cell>
          <cell r="F199">
            <v>7.92</v>
          </cell>
        </row>
        <row r="200">
          <cell r="A200" t="str">
            <v>2 S 01 101 17</v>
          </cell>
          <cell r="B200" t="str">
            <v>Esc. carga tr. mat 2a c. DMT 1600 a 1800m c/carreg</v>
          </cell>
          <cell r="E200" t="str">
            <v>m3</v>
          </cell>
          <cell r="F200">
            <v>8.1</v>
          </cell>
        </row>
        <row r="201">
          <cell r="A201" t="str">
            <v>2 S 01 101 18</v>
          </cell>
          <cell r="B201" t="str">
            <v>Esc. carga tr. mat 2a c. DMT 1800 a 2000m c/carreg</v>
          </cell>
          <cell r="E201" t="str">
            <v>m3</v>
          </cell>
          <cell r="F201">
            <v>8.41</v>
          </cell>
        </row>
        <row r="202">
          <cell r="A202" t="str">
            <v>2 S 01 101 19</v>
          </cell>
          <cell r="B202" t="str">
            <v>Esc. carga tr. mat 2a c. DMT 2000 a 3000m c/carreg</v>
          </cell>
          <cell r="E202" t="str">
            <v>m3</v>
          </cell>
          <cell r="F202">
            <v>9.1999999999999993</v>
          </cell>
        </row>
        <row r="203">
          <cell r="A203" t="str">
            <v>2 S 01 101 20</v>
          </cell>
          <cell r="B203" t="str">
            <v>Esc. carga tr. mat 2a c. DMT 3000 a 5000m c/carreg</v>
          </cell>
          <cell r="E203" t="str">
            <v>m3</v>
          </cell>
          <cell r="F203">
            <v>11.58</v>
          </cell>
        </row>
        <row r="204">
          <cell r="A204" t="str">
            <v>2 S 01 101 22</v>
          </cell>
          <cell r="B204" t="str">
            <v>Esc. carga transp. mat 2a cat DMT 50 a 200m c/e</v>
          </cell>
          <cell r="E204" t="str">
            <v>m3</v>
          </cell>
          <cell r="F204">
            <v>4.92</v>
          </cell>
        </row>
        <row r="205">
          <cell r="A205" t="str">
            <v>2 S 01 101 23</v>
          </cell>
          <cell r="B205" t="str">
            <v>Esc. carga transp. mat 2a cat DMT 200 a 400m c/e</v>
          </cell>
          <cell r="E205" t="str">
            <v>m3</v>
          </cell>
          <cell r="F205">
            <v>5.27</v>
          </cell>
        </row>
        <row r="206">
          <cell r="A206" t="str">
            <v>2 S 01 101 24</v>
          </cell>
          <cell r="B206" t="str">
            <v>Esc. carga transp. mat 2a cat DMT 400 a 600m c/e</v>
          </cell>
          <cell r="E206" t="str">
            <v>m3</v>
          </cell>
          <cell r="F206">
            <v>5.61</v>
          </cell>
        </row>
        <row r="207">
          <cell r="A207" t="str">
            <v>2 S 01 101 25</v>
          </cell>
          <cell r="B207" t="str">
            <v>Esc. carga transp. mat 2a cat DMT 600 a 800m c/e</v>
          </cell>
          <cell r="E207" t="str">
            <v>m3</v>
          </cell>
          <cell r="F207">
            <v>5.98</v>
          </cell>
        </row>
        <row r="208">
          <cell r="A208" t="str">
            <v>2 S 01 101 26</v>
          </cell>
          <cell r="B208" t="str">
            <v>Esc. carga transp. mat 2a cat DMT 800 a 1000m c/e</v>
          </cell>
          <cell r="E208" t="str">
            <v>m3</v>
          </cell>
          <cell r="F208">
            <v>6.26</v>
          </cell>
        </row>
        <row r="209">
          <cell r="A209" t="str">
            <v>2 S 01 101 27</v>
          </cell>
          <cell r="B209" t="str">
            <v>Esc. carga transp. mat 2a cat DMT 1000 a 1200m c/e</v>
          </cell>
          <cell r="E209" t="str">
            <v>m3</v>
          </cell>
          <cell r="F209">
            <v>6.53</v>
          </cell>
        </row>
        <row r="210">
          <cell r="A210" t="str">
            <v>2 S 01 101 28</v>
          </cell>
          <cell r="B210" t="str">
            <v>Esc. carga transp. mat 2a cat DMT 1200 a 1400m c/e</v>
          </cell>
          <cell r="E210" t="str">
            <v>m3</v>
          </cell>
          <cell r="F210">
            <v>6.86</v>
          </cell>
        </row>
        <row r="211">
          <cell r="A211" t="str">
            <v>2 S 01 101 29</v>
          </cell>
          <cell r="B211" t="str">
            <v>Esc. carga transp. mat 2a cat DMT 1400 a 1600m c/e</v>
          </cell>
          <cell r="E211" t="str">
            <v>m3</v>
          </cell>
          <cell r="F211">
            <v>7.08</v>
          </cell>
        </row>
        <row r="212">
          <cell r="A212" t="str">
            <v>2 S 01 101 30</v>
          </cell>
          <cell r="B212" t="str">
            <v>Esc. carga transp. mat 2a cat DMT 1600 a 1800m c/e</v>
          </cell>
          <cell r="E212" t="str">
            <v>m3</v>
          </cell>
          <cell r="F212">
            <v>7.19</v>
          </cell>
        </row>
        <row r="213">
          <cell r="A213" t="str">
            <v>2 S 01 101 31</v>
          </cell>
          <cell r="B213" t="str">
            <v>Esc. carga transp. mat 2a cat DMT 1800 a 2000m c/e</v>
          </cell>
          <cell r="E213" t="str">
            <v>m3</v>
          </cell>
          <cell r="F213">
            <v>7.51</v>
          </cell>
        </row>
        <row r="214">
          <cell r="A214" t="str">
            <v>2 S 01 101 32</v>
          </cell>
          <cell r="B214" t="str">
            <v>Esc. carga transp. mat 2a cat DMT 2000 a 3000m c/e</v>
          </cell>
          <cell r="E214" t="str">
            <v>m3</v>
          </cell>
          <cell r="F214">
            <v>8.44</v>
          </cell>
        </row>
        <row r="215">
          <cell r="A215" t="str">
            <v>2 S 01 101 33</v>
          </cell>
          <cell r="B215" t="str">
            <v>Esc. carga transp. mat 2a cat DMT 3000 a 5000m c/e</v>
          </cell>
          <cell r="E215" t="str">
            <v>m3</v>
          </cell>
          <cell r="F215">
            <v>10.84</v>
          </cell>
        </row>
        <row r="216">
          <cell r="A216" t="str">
            <v>2 S 01 102 01</v>
          </cell>
          <cell r="B216" t="str">
            <v>Esc. carga transp. mat 3a cat DMT até 50m</v>
          </cell>
          <cell r="E216" t="str">
            <v>m3</v>
          </cell>
          <cell r="F216">
            <v>17.61</v>
          </cell>
        </row>
        <row r="217">
          <cell r="A217" t="str">
            <v>2 S 01 102 02</v>
          </cell>
          <cell r="B217" t="str">
            <v>Esc. carga transp. mat 3a cat DMT 50 a 200m</v>
          </cell>
          <cell r="E217" t="str">
            <v>m3</v>
          </cell>
          <cell r="F217">
            <v>20.02</v>
          </cell>
        </row>
        <row r="218">
          <cell r="A218" t="str">
            <v>2 S 01 102 03</v>
          </cell>
          <cell r="B218" t="str">
            <v>Esc. carga transp. mat 3a cat DMT 200 a 400m</v>
          </cell>
          <cell r="E218" t="str">
            <v>m3</v>
          </cell>
          <cell r="F218">
            <v>20.54</v>
          </cell>
        </row>
        <row r="219">
          <cell r="A219" t="str">
            <v>2 S 01 102 04</v>
          </cell>
          <cell r="B219" t="str">
            <v>Esc. carga transp. mat 3a cat DMT 400 a 600m</v>
          </cell>
          <cell r="E219" t="str">
            <v>m3</v>
          </cell>
          <cell r="F219">
            <v>21.27</v>
          </cell>
        </row>
        <row r="220">
          <cell r="A220" t="str">
            <v>2 S 01 102 05</v>
          </cell>
          <cell r="B220" t="str">
            <v>Esc. carga transp. mat 3a cat DMT 600 a 800m</v>
          </cell>
          <cell r="E220" t="str">
            <v>m3</v>
          </cell>
          <cell r="F220">
            <v>21.79</v>
          </cell>
        </row>
        <row r="221">
          <cell r="A221" t="str">
            <v>2 S 01 102 06</v>
          </cell>
          <cell r="B221" t="str">
            <v>Esc. carga transp. mat 3a cat DMT 800 a 1000m</v>
          </cell>
          <cell r="E221" t="str">
            <v>m3</v>
          </cell>
          <cell r="F221">
            <v>22.31</v>
          </cell>
        </row>
        <row r="222">
          <cell r="A222" t="str">
            <v>2 S 01 102 07</v>
          </cell>
          <cell r="B222" t="str">
            <v>Esc. carga transp. mat 3a cat DMT 1000 a 1200m</v>
          </cell>
          <cell r="E222" t="str">
            <v>m3</v>
          </cell>
          <cell r="F222">
            <v>22.54</v>
          </cell>
        </row>
        <row r="223">
          <cell r="A223" t="str">
            <v>2 S 01 300 01</v>
          </cell>
          <cell r="B223" t="str">
            <v>Esc. carga transp. solos moles DMT 0 a 200m</v>
          </cell>
          <cell r="E223" t="str">
            <v>m3</v>
          </cell>
          <cell r="F223">
            <v>10.49</v>
          </cell>
        </row>
        <row r="224">
          <cell r="A224" t="str">
            <v>2 S 01 300 02</v>
          </cell>
          <cell r="B224" t="str">
            <v>Esc. carga transp. solos moles DMT 200 a 400m</v>
          </cell>
          <cell r="E224" t="str">
            <v>m3</v>
          </cell>
          <cell r="F224">
            <v>11.3</v>
          </cell>
        </row>
        <row r="225">
          <cell r="A225" t="str">
            <v>2 S 01 300 03</v>
          </cell>
          <cell r="B225" t="str">
            <v>Esc. carga transp. solos moles DMT 400 a 600m</v>
          </cell>
          <cell r="E225" t="str">
            <v>m3</v>
          </cell>
          <cell r="F225">
            <v>11.64</v>
          </cell>
        </row>
        <row r="226">
          <cell r="A226" t="str">
            <v>2 S 01 300 04</v>
          </cell>
          <cell r="B226" t="str">
            <v>Esc. carga transp. solos moles DMT 600 a 800m</v>
          </cell>
          <cell r="E226" t="str">
            <v>m3</v>
          </cell>
          <cell r="F226">
            <v>12.04</v>
          </cell>
        </row>
        <row r="227">
          <cell r="A227" t="str">
            <v>2 S 01 300 05</v>
          </cell>
          <cell r="B227" t="str">
            <v>Esc. carga transp. solos moles DMT 800 a 1000m</v>
          </cell>
          <cell r="E227" t="str">
            <v>m3</v>
          </cell>
          <cell r="F227">
            <v>12.8</v>
          </cell>
        </row>
        <row r="228">
          <cell r="A228" t="str">
            <v>2 S 01 510 00</v>
          </cell>
          <cell r="B228" t="str">
            <v>Compactação de aterros a 95% proctor normal</v>
          </cell>
          <cell r="E228" t="str">
            <v>m3</v>
          </cell>
          <cell r="F228">
            <v>1.56</v>
          </cell>
        </row>
        <row r="229">
          <cell r="A229" t="str">
            <v>2 S 01 511 00</v>
          </cell>
          <cell r="B229" t="str">
            <v>Compactação de aterros a 100% proctor normal</v>
          </cell>
          <cell r="E229" t="str">
            <v>m3</v>
          </cell>
          <cell r="F229">
            <v>1.81</v>
          </cell>
        </row>
        <row r="230">
          <cell r="A230" t="str">
            <v>2 S 01 512 01</v>
          </cell>
          <cell r="B230" t="str">
            <v>Construção de corpo de aterro em rocha</v>
          </cell>
          <cell r="E230" t="str">
            <v>m3</v>
          </cell>
          <cell r="F230">
            <v>5.1100000000000003</v>
          </cell>
        </row>
        <row r="231">
          <cell r="A231" t="str">
            <v>2 S 01 512 02</v>
          </cell>
          <cell r="B231" t="str">
            <v>Compactação de camada final de aterro de rocha</v>
          </cell>
          <cell r="E231" t="str">
            <v>m3</v>
          </cell>
          <cell r="F231">
            <v>13.4</v>
          </cell>
        </row>
        <row r="232">
          <cell r="A232" t="str">
            <v>2 S 01 513 01</v>
          </cell>
          <cell r="B232" t="str">
            <v>Compactação de material de "bota-fora"</v>
          </cell>
          <cell r="E232" t="str">
            <v>m3</v>
          </cell>
          <cell r="F232">
            <v>1.22</v>
          </cell>
        </row>
        <row r="233">
          <cell r="A233" t="str">
            <v>2 S 02 100 00</v>
          </cell>
          <cell r="B233" t="str">
            <v>Reforço do subleito</v>
          </cell>
          <cell r="E233" t="str">
            <v>m3</v>
          </cell>
          <cell r="F233">
            <v>8.2899999999999991</v>
          </cell>
        </row>
        <row r="234">
          <cell r="A234" t="str">
            <v>2 S 02 110 00</v>
          </cell>
          <cell r="B234" t="str">
            <v>Regularização do subleito</v>
          </cell>
          <cell r="E234" t="str">
            <v>m2</v>
          </cell>
          <cell r="F234">
            <v>0.48</v>
          </cell>
        </row>
        <row r="235">
          <cell r="A235" t="str">
            <v>2 S 02 110 01</v>
          </cell>
          <cell r="B235" t="str">
            <v>Regul. subleito c/ fres. corte contr.autom. greide</v>
          </cell>
          <cell r="E235" t="str">
            <v>m2</v>
          </cell>
          <cell r="F235">
            <v>0.75</v>
          </cell>
        </row>
        <row r="236">
          <cell r="A236" t="str">
            <v>2 S 02 200 00</v>
          </cell>
          <cell r="B236" t="str">
            <v>Sub-base solo estabilizado granul. s/ mistura</v>
          </cell>
          <cell r="E236" t="str">
            <v>m3</v>
          </cell>
          <cell r="F236">
            <v>8.2899999999999991</v>
          </cell>
        </row>
        <row r="237">
          <cell r="A237" t="str">
            <v>2 S 02 200 01</v>
          </cell>
          <cell r="B237" t="str">
            <v>Base solo estabilizado granul. s/ mistura</v>
          </cell>
          <cell r="E237" t="str">
            <v>m3</v>
          </cell>
          <cell r="F237">
            <v>8.2899999999999991</v>
          </cell>
        </row>
        <row r="238">
          <cell r="A238" t="str">
            <v>2 S 02 210 00</v>
          </cell>
          <cell r="B238" t="str">
            <v>Sub-base estab. granul. c/ mistura solo na pista</v>
          </cell>
          <cell r="E238" t="str">
            <v>m3</v>
          </cell>
          <cell r="F238">
            <v>8.93</v>
          </cell>
        </row>
        <row r="239">
          <cell r="A239" t="str">
            <v>2 S 02 210 01</v>
          </cell>
          <cell r="B239" t="str">
            <v>Sub-base estab. granul. c/ mist. solo-areia pista</v>
          </cell>
          <cell r="E239" t="str">
            <v>m3</v>
          </cell>
          <cell r="F239">
            <v>10.02</v>
          </cell>
        </row>
        <row r="240">
          <cell r="A240" t="str">
            <v>2 S 02 210 02</v>
          </cell>
          <cell r="B240" t="str">
            <v>Base estab.granul.c/ mist.solo - areia na pista</v>
          </cell>
          <cell r="E240" t="str">
            <v>m3</v>
          </cell>
          <cell r="F240">
            <v>10.02</v>
          </cell>
        </row>
        <row r="241">
          <cell r="A241" t="str">
            <v>2 S 02 220 00</v>
          </cell>
          <cell r="B241" t="str">
            <v>Base estab.granul.c/ mistura solo - brita</v>
          </cell>
          <cell r="E241" t="str">
            <v>m3</v>
          </cell>
          <cell r="F241">
            <v>27.11</v>
          </cell>
        </row>
        <row r="242">
          <cell r="A242" t="str">
            <v>2 S 02 230 00</v>
          </cell>
          <cell r="B242" t="str">
            <v>Base de brita graduada</v>
          </cell>
          <cell r="E242" t="str">
            <v>m3</v>
          </cell>
          <cell r="F242">
            <v>42.92</v>
          </cell>
        </row>
        <row r="243">
          <cell r="A243" t="str">
            <v>2 S 02 230 01</v>
          </cell>
          <cell r="B243" t="str">
            <v>Base brita grad. c/ dist. agreg. contr. de greide</v>
          </cell>
          <cell r="E243" t="str">
            <v>m3</v>
          </cell>
          <cell r="F243">
            <v>43.93</v>
          </cell>
        </row>
        <row r="244">
          <cell r="A244" t="str">
            <v>2 S 02 231 00</v>
          </cell>
          <cell r="B244" t="str">
            <v>Base de macadame hidráulico</v>
          </cell>
          <cell r="E244" t="str">
            <v>m3</v>
          </cell>
          <cell r="F244">
            <v>37.630000000000003</v>
          </cell>
        </row>
        <row r="245">
          <cell r="A245" t="str">
            <v>2 S 02 241 01</v>
          </cell>
          <cell r="B245" t="str">
            <v>Base de solo cimento c/ mistura em usina</v>
          </cell>
          <cell r="E245" t="str">
            <v>m3</v>
          </cell>
          <cell r="F245">
            <v>109.32</v>
          </cell>
        </row>
        <row r="246">
          <cell r="A246" t="str">
            <v>2 S 02 243 01</v>
          </cell>
          <cell r="B246" t="str">
            <v>Sub-base de solo melhor. c/ cimento mist. em usina</v>
          </cell>
          <cell r="E246" t="str">
            <v>m3</v>
          </cell>
          <cell r="F246">
            <v>62.57</v>
          </cell>
        </row>
        <row r="247">
          <cell r="A247" t="str">
            <v>2 S 02 300 00</v>
          </cell>
          <cell r="B247" t="str">
            <v>Imprimação</v>
          </cell>
          <cell r="E247" t="str">
            <v>m2</v>
          </cell>
          <cell r="F247">
            <v>0.14000000000000001</v>
          </cell>
        </row>
        <row r="248">
          <cell r="A248" t="str">
            <v>2 S 02 400 00</v>
          </cell>
          <cell r="B248" t="str">
            <v>Pintura de ligação</v>
          </cell>
          <cell r="E248" t="str">
            <v>m2</v>
          </cell>
          <cell r="F248">
            <v>0.1</v>
          </cell>
        </row>
        <row r="249">
          <cell r="A249" t="str">
            <v>2 S 02 500 00</v>
          </cell>
          <cell r="B249" t="str">
            <v>Tratamento superficial simples c/ cap</v>
          </cell>
          <cell r="E249" t="str">
            <v>m2</v>
          </cell>
          <cell r="F249">
            <v>0.49</v>
          </cell>
        </row>
        <row r="250">
          <cell r="A250" t="str">
            <v>2 S 02 500 01</v>
          </cell>
          <cell r="B250" t="str">
            <v>Tratamento superficial simples c/ emulsão</v>
          </cell>
          <cell r="E250" t="str">
            <v>m2</v>
          </cell>
          <cell r="F250">
            <v>0.46</v>
          </cell>
        </row>
        <row r="251">
          <cell r="A251" t="str">
            <v>2 S 02 500 02</v>
          </cell>
          <cell r="B251" t="str">
            <v>Tratamento superficial simples c/ banho diluído</v>
          </cell>
          <cell r="E251" t="str">
            <v>m2</v>
          </cell>
          <cell r="F251">
            <v>0.53</v>
          </cell>
        </row>
        <row r="252">
          <cell r="A252" t="str">
            <v>2 S 02 501 00</v>
          </cell>
          <cell r="B252" t="str">
            <v>Tratamento superficial duplo c/ cap</v>
          </cell>
          <cell r="E252" t="str">
            <v>m2</v>
          </cell>
          <cell r="F252">
            <v>1.45</v>
          </cell>
        </row>
        <row r="253">
          <cell r="A253" t="str">
            <v>2 S 02 501 01</v>
          </cell>
          <cell r="B253" t="str">
            <v>Tratamento superficial duplo c/ emulsão</v>
          </cell>
          <cell r="E253" t="str">
            <v>m2</v>
          </cell>
          <cell r="F253">
            <v>1.44</v>
          </cell>
        </row>
        <row r="254">
          <cell r="A254" t="str">
            <v>2 S 02 501 02</v>
          </cell>
          <cell r="B254" t="str">
            <v>Tratamento superficial duplo c/ banho diluído</v>
          </cell>
          <cell r="E254" t="str">
            <v>m2</v>
          </cell>
          <cell r="F254">
            <v>1.6</v>
          </cell>
        </row>
        <row r="255">
          <cell r="A255" t="str">
            <v>2 S 02 502 00</v>
          </cell>
          <cell r="B255" t="str">
            <v>Tratamento superficial triplo c/ cap</v>
          </cell>
          <cell r="E255" t="str">
            <v>m2</v>
          </cell>
          <cell r="F255">
            <v>2.08</v>
          </cell>
        </row>
        <row r="256">
          <cell r="A256" t="str">
            <v>2 S 02 502 01</v>
          </cell>
          <cell r="B256" t="str">
            <v>Tratamento superficial triplo c/ emulsão</v>
          </cell>
          <cell r="E256" t="str">
            <v>m2</v>
          </cell>
          <cell r="F256">
            <v>2.1</v>
          </cell>
        </row>
        <row r="257">
          <cell r="A257" t="str">
            <v>2 S 02 502 02</v>
          </cell>
          <cell r="B257" t="str">
            <v>Tratamento superficial triplo c/ banho diluído</v>
          </cell>
          <cell r="E257" t="str">
            <v>m2</v>
          </cell>
          <cell r="F257">
            <v>2.29</v>
          </cell>
        </row>
        <row r="258">
          <cell r="A258" t="str">
            <v>2 S 02 530 00</v>
          </cell>
          <cell r="B258" t="str">
            <v>Pré-misturado a frio</v>
          </cell>
          <cell r="E258" t="str">
            <v>m3</v>
          </cell>
          <cell r="F258">
            <v>59.33</v>
          </cell>
        </row>
        <row r="259">
          <cell r="A259" t="str">
            <v>2 S 02 531 00</v>
          </cell>
          <cell r="B259" t="str">
            <v>Macadame betuminoso por penetração</v>
          </cell>
          <cell r="E259" t="str">
            <v>m3</v>
          </cell>
          <cell r="F259">
            <v>51.03</v>
          </cell>
        </row>
        <row r="260">
          <cell r="A260" t="str">
            <v>2 S 02 532 00</v>
          </cell>
          <cell r="B260" t="str">
            <v>Areia-asfalto a quente</v>
          </cell>
          <cell r="E260" t="str">
            <v>t</v>
          </cell>
          <cell r="F260">
            <v>38.67</v>
          </cell>
        </row>
        <row r="261">
          <cell r="A261" t="str">
            <v>2 S 02 540 01</v>
          </cell>
          <cell r="B261" t="str">
            <v>Conc. betuminoso usinado a quente - capa rolamento</v>
          </cell>
          <cell r="E261" t="str">
            <v>t</v>
          </cell>
          <cell r="F261">
            <v>34.15</v>
          </cell>
        </row>
        <row r="262">
          <cell r="A262" t="str">
            <v>2 S 02 540 02</v>
          </cell>
          <cell r="B262" t="str">
            <v>Concreto betuminoso usinado a quente - "binder"</v>
          </cell>
          <cell r="E262" t="str">
            <v>t</v>
          </cell>
          <cell r="F262">
            <v>33.619999999999997</v>
          </cell>
        </row>
        <row r="263">
          <cell r="A263" t="str">
            <v>2 S 02 603 00</v>
          </cell>
          <cell r="B263" t="str">
            <v>Sub-base de concreto rolado</v>
          </cell>
          <cell r="E263" t="str">
            <v>m3</v>
          </cell>
          <cell r="F263">
            <v>108.71</v>
          </cell>
        </row>
        <row r="264">
          <cell r="A264" t="str">
            <v>2 S 02 604 00</v>
          </cell>
          <cell r="B264" t="str">
            <v>Sub-base de concreto de cimento portland</v>
          </cell>
          <cell r="E264" t="str">
            <v>m3</v>
          </cell>
          <cell r="F264">
            <v>136.71</v>
          </cell>
        </row>
        <row r="265">
          <cell r="A265" t="str">
            <v>2 S 02 606 00</v>
          </cell>
          <cell r="B265" t="str">
            <v>Concreto de cimento portland com fôrma deslizante</v>
          </cell>
          <cell r="E265" t="str">
            <v>m3</v>
          </cell>
          <cell r="F265">
            <v>283.45999999999998</v>
          </cell>
        </row>
        <row r="266">
          <cell r="A266" t="str">
            <v>2 S 02 607 00</v>
          </cell>
          <cell r="B266" t="str">
            <v>Concreto cimento portland c/ equip. pequeno porte</v>
          </cell>
          <cell r="E266" t="str">
            <v>m3</v>
          </cell>
          <cell r="F266">
            <v>309.39999999999998</v>
          </cell>
        </row>
        <row r="267">
          <cell r="A267" t="str">
            <v>2 S 02 700 01</v>
          </cell>
          <cell r="B267" t="str">
            <v>Execução pavim. c/ peças pré-moldadas concr.</v>
          </cell>
          <cell r="E267" t="str">
            <v>m2</v>
          </cell>
          <cell r="F267">
            <v>53.64</v>
          </cell>
        </row>
        <row r="268">
          <cell r="A268" t="str">
            <v>2 S 02 702 00</v>
          </cell>
          <cell r="B268" t="str">
            <v>Limpeza e enchimento de junta de pavimento de conc</v>
          </cell>
          <cell r="E268" t="str">
            <v>m</v>
          </cell>
          <cell r="F268">
            <v>2.64</v>
          </cell>
        </row>
        <row r="269">
          <cell r="A269" t="str">
            <v>2 S 03 000 02</v>
          </cell>
          <cell r="B269" t="str">
            <v>Escavação manual de cavas em material 1a cat</v>
          </cell>
          <cell r="E269" t="str">
            <v>m3</v>
          </cell>
          <cell r="F269">
            <v>26.31</v>
          </cell>
        </row>
        <row r="270">
          <cell r="A270" t="str">
            <v>2 S 03 000 03</v>
          </cell>
          <cell r="B270" t="str">
            <v>Escavação manual de cavas em material 2a cat</v>
          </cell>
          <cell r="E270" t="str">
            <v>m3</v>
          </cell>
          <cell r="F270">
            <v>35.08</v>
          </cell>
        </row>
        <row r="271">
          <cell r="A271" t="str">
            <v>2 S 03 010 01</v>
          </cell>
          <cell r="B271" t="str">
            <v>Escavação em cavas de fundação com esgotamento</v>
          </cell>
          <cell r="E271" t="str">
            <v>m3</v>
          </cell>
          <cell r="F271">
            <v>29.91</v>
          </cell>
        </row>
        <row r="272">
          <cell r="A272" t="str">
            <v>2 S 03 119 01</v>
          </cell>
          <cell r="B272" t="str">
            <v>Escoramento com madeira de OAE</v>
          </cell>
          <cell r="E272" t="str">
            <v>m3</v>
          </cell>
          <cell r="F272">
            <v>21</v>
          </cell>
        </row>
        <row r="273">
          <cell r="A273" t="str">
            <v>2 S 03 300 01</v>
          </cell>
          <cell r="B273" t="str">
            <v>Confecção e lançamento concr. magro em betoneira</v>
          </cell>
          <cell r="E273" t="str">
            <v>m3</v>
          </cell>
          <cell r="F273">
            <v>180.91</v>
          </cell>
        </row>
        <row r="274">
          <cell r="A274" t="str">
            <v>2 S 03 321 00</v>
          </cell>
          <cell r="B274" t="str">
            <v>Conc.estr.fck=8 MPa-contr.raz.uso ger.conf. e lanç</v>
          </cell>
          <cell r="E274" t="str">
            <v>m3</v>
          </cell>
          <cell r="F274">
            <v>215.84</v>
          </cell>
        </row>
        <row r="275">
          <cell r="A275" t="str">
            <v>2 S 03 322 00</v>
          </cell>
          <cell r="B275" t="str">
            <v>Conc.estr.fck=10 MPa-contr.raz.uso ger.conf.e lanç</v>
          </cell>
          <cell r="E275" t="str">
            <v>m3</v>
          </cell>
          <cell r="F275">
            <v>227.71</v>
          </cell>
        </row>
        <row r="276">
          <cell r="A276" t="str">
            <v>2 S 03 323 00</v>
          </cell>
          <cell r="B276" t="str">
            <v>Conc.estr.fck=12 MPa-contr.raz.uso ger.conf.e lanç</v>
          </cell>
          <cell r="E276" t="str">
            <v>m3</v>
          </cell>
          <cell r="F276">
            <v>240.46</v>
          </cell>
        </row>
        <row r="277">
          <cell r="A277" t="str">
            <v>2 S 03 324 00</v>
          </cell>
          <cell r="B277" t="str">
            <v>Conc.estr.fck=15 MPa-contr.raz.uso ger.conf.e lanç</v>
          </cell>
          <cell r="E277" t="str">
            <v>m3</v>
          </cell>
          <cell r="F277">
            <v>253.88</v>
          </cell>
        </row>
        <row r="278">
          <cell r="A278" t="str">
            <v>2 S 03 324 01</v>
          </cell>
          <cell r="B278" t="str">
            <v>Conc.estr.fck=15 MPa-contr.raz.c/adit.conf. e lanç</v>
          </cell>
          <cell r="E278" t="str">
            <v>m3</v>
          </cell>
          <cell r="F278">
            <v>234.5</v>
          </cell>
        </row>
        <row r="279">
          <cell r="A279" t="str">
            <v>2 S 03 325 00</v>
          </cell>
          <cell r="B279" t="str">
            <v>Conc.estr.fck=18 MPa-contr.raz.uso ger.conf.e lanç</v>
          </cell>
          <cell r="E279" t="str">
            <v>m3</v>
          </cell>
          <cell r="F279">
            <v>267.14</v>
          </cell>
        </row>
        <row r="280">
          <cell r="A280" t="str">
            <v>2 S 03 325 01</v>
          </cell>
          <cell r="B280" t="str">
            <v>Conc.estr.fck=18 MPa-contr.raz.c/adit.conf. e lanç</v>
          </cell>
          <cell r="E280" t="str">
            <v>m3</v>
          </cell>
          <cell r="F280">
            <v>246.77</v>
          </cell>
        </row>
        <row r="281">
          <cell r="A281" t="str">
            <v>2 S 03 326 00</v>
          </cell>
          <cell r="B281" t="str">
            <v>Conc.estr.fck=20 MPa-contr.raz.uso ger.conf.e lanç</v>
          </cell>
          <cell r="E281" t="str">
            <v>m3</v>
          </cell>
          <cell r="F281">
            <v>277.97000000000003</v>
          </cell>
        </row>
        <row r="282">
          <cell r="A282" t="str">
            <v>2 S 03 326 01</v>
          </cell>
          <cell r="B282" t="str">
            <v>Conc.estr.fck=20 MPa-contr.raz.c/adit.conf. e lanç</v>
          </cell>
          <cell r="E282" t="str">
            <v>m3</v>
          </cell>
          <cell r="F282">
            <v>257.87</v>
          </cell>
        </row>
        <row r="283">
          <cell r="A283" t="str">
            <v>2 S 03 327 00</v>
          </cell>
          <cell r="B283" t="str">
            <v>Conc.estr.fck=22 MPa-contr.raz.uso ger.conf.e lanç</v>
          </cell>
          <cell r="E283" t="str">
            <v>m3</v>
          </cell>
          <cell r="F283">
            <v>290.72000000000003</v>
          </cell>
        </row>
        <row r="284">
          <cell r="A284" t="str">
            <v>2 S 03 328 00</v>
          </cell>
          <cell r="B284" t="str">
            <v>Conc.estr.fck=24 MPa-contr.raz.uso ger.conf.e lanç</v>
          </cell>
          <cell r="E284" t="str">
            <v>m3</v>
          </cell>
          <cell r="F284">
            <v>303.72000000000003</v>
          </cell>
        </row>
        <row r="285">
          <cell r="A285" t="str">
            <v>2 S 03 329 00</v>
          </cell>
          <cell r="B285" t="str">
            <v>Conc.estr.fck=25 MPa-contr.raz.c/adit.conf. e lanç</v>
          </cell>
          <cell r="E285" t="str">
            <v>m3</v>
          </cell>
          <cell r="F285">
            <v>282.39999999999998</v>
          </cell>
        </row>
        <row r="286">
          <cell r="A286" t="str">
            <v>2 S 03 329 01</v>
          </cell>
          <cell r="B286" t="str">
            <v>Conc.estr.fck=26 MPa-contr.raz.uso ger.conf.e lanç</v>
          </cell>
          <cell r="E286" t="str">
            <v>m3</v>
          </cell>
          <cell r="F286">
            <v>315.58</v>
          </cell>
        </row>
        <row r="287">
          <cell r="A287" t="str">
            <v>2 S 03 329 02</v>
          </cell>
          <cell r="B287" t="str">
            <v>Conc.estr.fck=30 MPa-contr.raz.uso ger.conf.e lanç</v>
          </cell>
          <cell r="E287" t="str">
            <v>m3</v>
          </cell>
          <cell r="F287">
            <v>327.2</v>
          </cell>
        </row>
        <row r="288">
          <cell r="A288" t="str">
            <v>2 S 03 329 03</v>
          </cell>
          <cell r="B288" t="str">
            <v>Conc.estr.fck=30 MPa-contr.raz.uso ger.conf.e lanç</v>
          </cell>
          <cell r="E288" t="str">
            <v>m3</v>
          </cell>
          <cell r="F288">
            <v>304.86</v>
          </cell>
        </row>
        <row r="289">
          <cell r="A289" t="str">
            <v>2 S 03 329 04</v>
          </cell>
          <cell r="B289" t="str">
            <v>Conc.estr.fck=35 MPa-contr.raz.c/adit.conf. e lanç</v>
          </cell>
          <cell r="E289" t="str">
            <v>m3</v>
          </cell>
          <cell r="F289">
            <v>327.78</v>
          </cell>
        </row>
        <row r="290">
          <cell r="A290" t="str">
            <v>2 S 03 370 00</v>
          </cell>
          <cell r="B290" t="str">
            <v>Forma comum de madeira</v>
          </cell>
          <cell r="E290" t="str">
            <v>m2</v>
          </cell>
          <cell r="F290">
            <v>30.53</v>
          </cell>
        </row>
        <row r="291">
          <cell r="A291" t="str">
            <v>2 S 03 371 01</v>
          </cell>
          <cell r="B291" t="str">
            <v>Forma de placa compensada resinada</v>
          </cell>
          <cell r="E291" t="str">
            <v>m2</v>
          </cell>
          <cell r="F291">
            <v>24.24</v>
          </cell>
        </row>
        <row r="292">
          <cell r="A292" t="str">
            <v>2 S 03 371 02</v>
          </cell>
          <cell r="B292" t="str">
            <v>Forma de placa compensada plastificada</v>
          </cell>
          <cell r="E292" t="str">
            <v>m2</v>
          </cell>
          <cell r="F292">
            <v>26.83</v>
          </cell>
        </row>
        <row r="293">
          <cell r="A293" t="str">
            <v>2 S 03 372 01</v>
          </cell>
          <cell r="B293" t="str">
            <v>Formas para tubulão</v>
          </cell>
          <cell r="E293" t="str">
            <v>m2</v>
          </cell>
          <cell r="F293">
            <v>15.4</v>
          </cell>
        </row>
        <row r="294">
          <cell r="A294" t="str">
            <v>2 S 03 401 01</v>
          </cell>
          <cell r="B294" t="str">
            <v>Estaca tipo Franki D=350 mm</v>
          </cell>
          <cell r="E294" t="str">
            <v>m</v>
          </cell>
          <cell r="F294">
            <v>125.92</v>
          </cell>
        </row>
        <row r="295">
          <cell r="A295" t="str">
            <v>2 S 03 401 02</v>
          </cell>
          <cell r="B295" t="str">
            <v>Estaca tipo Franki D=400 mm</v>
          </cell>
          <cell r="E295" t="str">
            <v>m</v>
          </cell>
          <cell r="F295">
            <v>138.46</v>
          </cell>
        </row>
        <row r="296">
          <cell r="A296" t="str">
            <v>2 S 03 401 03</v>
          </cell>
          <cell r="B296" t="str">
            <v>Estaca tipo Franki D=520 mm</v>
          </cell>
          <cell r="E296" t="str">
            <v>m</v>
          </cell>
          <cell r="F296">
            <v>190.99</v>
          </cell>
        </row>
        <row r="297">
          <cell r="A297" t="str">
            <v>2 S 03 401 04</v>
          </cell>
          <cell r="B297" t="str">
            <v>Estaca tipo Franki D=600 mm</v>
          </cell>
          <cell r="E297" t="str">
            <v>m</v>
          </cell>
          <cell r="F297">
            <v>238.61</v>
          </cell>
        </row>
        <row r="298">
          <cell r="A298" t="str">
            <v>2 S 03 402 01</v>
          </cell>
          <cell r="B298" t="str">
            <v>Cravação estacas pré-mold. de concreto 30 x 30 cm</v>
          </cell>
          <cell r="E298" t="str">
            <v>m</v>
          </cell>
          <cell r="F298">
            <v>127.15</v>
          </cell>
        </row>
        <row r="299">
          <cell r="A299" t="str">
            <v>2 S 03 404 01</v>
          </cell>
          <cell r="B299" t="str">
            <v>Forn. e crav. estacas perfil met. I de 10" simples</v>
          </cell>
          <cell r="E299" t="str">
            <v>m</v>
          </cell>
          <cell r="F299">
            <v>260.58999999999997</v>
          </cell>
        </row>
        <row r="300">
          <cell r="A300" t="str">
            <v>2 S 03 404 04</v>
          </cell>
          <cell r="B300" t="str">
            <v>Forn. e crav. estacas perfil met. I de 10" duplo</v>
          </cell>
          <cell r="E300" t="str">
            <v>m</v>
          </cell>
          <cell r="F300">
            <v>403.83</v>
          </cell>
        </row>
        <row r="301">
          <cell r="A301" t="str">
            <v>2 S 03 404 11</v>
          </cell>
          <cell r="B301" t="str">
            <v>Cravação estacas met. trilhos soldados - estrela</v>
          </cell>
          <cell r="E301" t="str">
            <v>m</v>
          </cell>
          <cell r="F301">
            <v>266.54000000000002</v>
          </cell>
        </row>
        <row r="302">
          <cell r="A302" t="str">
            <v>2 S 03 410 01</v>
          </cell>
          <cell r="B302" t="str">
            <v>Tubulão a céu aberto diâmetro externo = 1,00 m</v>
          </cell>
          <cell r="E302" t="str">
            <v>m</v>
          </cell>
          <cell r="F302">
            <v>773.36</v>
          </cell>
        </row>
        <row r="303">
          <cell r="A303" t="str">
            <v>2 S 03 410 11</v>
          </cell>
          <cell r="B303" t="str">
            <v>Tubulão a céu aberto diâmetro externo = 1,20 m</v>
          </cell>
          <cell r="E303" t="str">
            <v>m</v>
          </cell>
          <cell r="F303">
            <v>1002.96</v>
          </cell>
        </row>
        <row r="304">
          <cell r="A304" t="str">
            <v>2 S 03 410 21</v>
          </cell>
          <cell r="B304" t="str">
            <v>Tubulão a céu aberto diâmetro externo = 1,40 m</v>
          </cell>
          <cell r="E304" t="str">
            <v>m</v>
          </cell>
          <cell r="F304">
            <v>1253.0999999999999</v>
          </cell>
        </row>
        <row r="305">
          <cell r="A305" t="str">
            <v>2 S 03 410 31</v>
          </cell>
          <cell r="B305" t="str">
            <v>Tubulão a céu aberto diâmetro externo = 1,60 m</v>
          </cell>
          <cell r="E305" t="str">
            <v>m</v>
          </cell>
          <cell r="F305">
            <v>1513.82</v>
          </cell>
        </row>
        <row r="306">
          <cell r="A306" t="str">
            <v>2 S 03 410 41</v>
          </cell>
          <cell r="B306" t="str">
            <v>Tubulão a céu aberto diâmetro externo = 1,80 m</v>
          </cell>
          <cell r="E306" t="str">
            <v>m</v>
          </cell>
          <cell r="F306">
            <v>1826.88</v>
          </cell>
        </row>
        <row r="307">
          <cell r="A307" t="str">
            <v>2 S 03 410 51</v>
          </cell>
          <cell r="B307" t="str">
            <v>Tubulão a céu aberto diâmetro externo = 2,00 m</v>
          </cell>
          <cell r="E307" t="str">
            <v>m</v>
          </cell>
          <cell r="F307">
            <v>2174.0300000000002</v>
          </cell>
        </row>
        <row r="308">
          <cell r="A308" t="str">
            <v>2 S 03 410 61</v>
          </cell>
          <cell r="B308" t="str">
            <v>Tubulão a céu aberto diâmetro externo = 2,20 m</v>
          </cell>
          <cell r="E308" t="str">
            <v>m</v>
          </cell>
          <cell r="F308">
            <v>2588.98</v>
          </cell>
        </row>
        <row r="309">
          <cell r="A309" t="str">
            <v>2 S 03 411 11</v>
          </cell>
          <cell r="B309" t="str">
            <v>Tub.ar comp.D=1,2 m prof.até 12 m lâmina d'água LF</v>
          </cell>
          <cell r="E309" t="str">
            <v>m</v>
          </cell>
          <cell r="F309">
            <v>2381.86</v>
          </cell>
        </row>
        <row r="310">
          <cell r="A310" t="str">
            <v>2 S 03 411 12</v>
          </cell>
          <cell r="B310" t="str">
            <v>Tub.ar comp.D=1,2 m prof. 12/18 m lâmina d'água LF</v>
          </cell>
          <cell r="E310" t="str">
            <v>m</v>
          </cell>
          <cell r="F310">
            <v>2648.55</v>
          </cell>
        </row>
        <row r="311">
          <cell r="A311" t="str">
            <v>2 S 03 411 13</v>
          </cell>
          <cell r="B311" t="str">
            <v>Tub.ar comp.D=1,2 m prof. 18/24 m lâmina d'água LF</v>
          </cell>
          <cell r="E311" t="str">
            <v>m</v>
          </cell>
          <cell r="F311">
            <v>2937.19</v>
          </cell>
        </row>
        <row r="312">
          <cell r="A312" t="str">
            <v>2 S 03 411 14</v>
          </cell>
          <cell r="B312" t="str">
            <v>Tub.ar comp.D=1,2 m prof. 24/27 m lâmina d'água LF</v>
          </cell>
          <cell r="E312" t="str">
            <v>m</v>
          </cell>
          <cell r="F312">
            <v>3358.9</v>
          </cell>
        </row>
        <row r="313">
          <cell r="A313" t="str">
            <v>2 S 03 411 15</v>
          </cell>
          <cell r="B313" t="str">
            <v>Tub.ar.comp.D=1,2 m prof. 27/31 m lâmina d'água LF</v>
          </cell>
          <cell r="E313" t="str">
            <v>m</v>
          </cell>
          <cell r="F313">
            <v>3944.44</v>
          </cell>
        </row>
        <row r="314">
          <cell r="A314" t="str">
            <v>2 S 03 411 21</v>
          </cell>
          <cell r="B314" t="str">
            <v>Tub.ar.comp.D=1,4 m prof.até 12 m lâmina d'água LF</v>
          </cell>
          <cell r="E314" t="str">
            <v>m</v>
          </cell>
          <cell r="F314">
            <v>3082.9</v>
          </cell>
        </row>
        <row r="315">
          <cell r="A315" t="str">
            <v>2 S 03 411 22</v>
          </cell>
          <cell r="B315" t="str">
            <v>Tub.ar comp.D=1,4 m prof. 12/18 m lâmina d'água LF</v>
          </cell>
          <cell r="E315" t="str">
            <v>m</v>
          </cell>
          <cell r="F315">
            <v>3441.26</v>
          </cell>
        </row>
        <row r="316">
          <cell r="A316" t="str">
            <v>2 S 03 411 23</v>
          </cell>
          <cell r="B316" t="str">
            <v>Tub.ar comp.D=1,4 m prof. 18/24 m lâmina d'água LF</v>
          </cell>
          <cell r="E316" t="str">
            <v>m</v>
          </cell>
          <cell r="F316">
            <v>3828.28</v>
          </cell>
        </row>
        <row r="317">
          <cell r="A317" t="str">
            <v>2 S 03 411 24</v>
          </cell>
          <cell r="B317" t="str">
            <v>Tub.ar comp.D=1,4 m prof. 24/27 m lâmina d'água LF</v>
          </cell>
          <cell r="E317" t="str">
            <v>m</v>
          </cell>
          <cell r="F317">
            <v>4394.09</v>
          </cell>
        </row>
        <row r="318">
          <cell r="A318" t="str">
            <v>2 S 03 411 25</v>
          </cell>
          <cell r="B318" t="str">
            <v>Tub.ar comp.D=1,4 m prof. 27/31 m lâmina d'água LF</v>
          </cell>
          <cell r="E318" t="str">
            <v>m</v>
          </cell>
          <cell r="F318">
            <v>5346.16</v>
          </cell>
        </row>
        <row r="319">
          <cell r="A319" t="str">
            <v>2 S 03 411 31</v>
          </cell>
          <cell r="B319" t="str">
            <v>Tub.ar comp.D=1,6 m prof.até 12 m lâmina d'água LF</v>
          </cell>
          <cell r="E319" t="str">
            <v>m</v>
          </cell>
          <cell r="F319">
            <v>3921.04</v>
          </cell>
        </row>
        <row r="320">
          <cell r="A320" t="str">
            <v>2 S 03 411 32</v>
          </cell>
          <cell r="B320" t="str">
            <v>Tub.ar comp.D=1,6 m prof. 12/18 m lâmina d'água LF</v>
          </cell>
          <cell r="E320" t="str">
            <v>m</v>
          </cell>
          <cell r="F320">
            <v>4394.1899999999996</v>
          </cell>
        </row>
        <row r="321">
          <cell r="A321" t="str">
            <v>2 S 03 411 33</v>
          </cell>
          <cell r="B321" t="str">
            <v>Tub.ar comp.D=1,6 m prof. 18/24 m lâmina d'água LF</v>
          </cell>
          <cell r="E321" t="str">
            <v>m</v>
          </cell>
          <cell r="F321">
            <v>4905.6000000000004</v>
          </cell>
        </row>
        <row r="322">
          <cell r="A322" t="str">
            <v>2 S 03 411 34</v>
          </cell>
          <cell r="B322" t="str">
            <v>Tub.ar comp.D=1,6 m prof. 24/27 m lâmina d'água LF</v>
          </cell>
          <cell r="E322" t="str">
            <v>m</v>
          </cell>
          <cell r="F322">
            <v>5653.63</v>
          </cell>
        </row>
        <row r="323">
          <cell r="A323" t="str">
            <v>2 S 03 411 35</v>
          </cell>
          <cell r="B323" t="str">
            <v>Tub.ar comp.D=1,6 m prof. 27/31 m lâmina d'água LF</v>
          </cell>
          <cell r="E323" t="str">
            <v>m</v>
          </cell>
          <cell r="F323">
            <v>6911.34</v>
          </cell>
        </row>
        <row r="324">
          <cell r="A324" t="str">
            <v>2 S 03 411 41</v>
          </cell>
          <cell r="B324" t="str">
            <v>Tub.ar comp.D=1,8 m prof.até 12 m lâmina d'água LF</v>
          </cell>
          <cell r="E324" t="str">
            <v>m</v>
          </cell>
          <cell r="F324">
            <v>4925.0200000000004</v>
          </cell>
        </row>
        <row r="325">
          <cell r="A325" t="str">
            <v>2 S 03 411 42</v>
          </cell>
          <cell r="B325" t="str">
            <v>Tub.ar comp.D=1,8 m prof. 12/18 m lâmina d'água LF</v>
          </cell>
          <cell r="E325" t="str">
            <v>m</v>
          </cell>
          <cell r="F325">
            <v>5532.88</v>
          </cell>
        </row>
        <row r="326">
          <cell r="A326" t="str">
            <v>2 S 03 411 43</v>
          </cell>
          <cell r="B326" t="str">
            <v>Tub.ar comp.D=1,8 m prof. 18/24 m lâmina d'água LF</v>
          </cell>
          <cell r="E326" t="str">
            <v>m</v>
          </cell>
          <cell r="F326">
            <v>6193.77</v>
          </cell>
        </row>
        <row r="327">
          <cell r="A327" t="str">
            <v>2 S 03 411 44</v>
          </cell>
          <cell r="B327" t="str">
            <v>Tub.ar comp.D=1,8 m prof. 24/27 m lâmina d'água LF</v>
          </cell>
          <cell r="E327" t="str">
            <v>m</v>
          </cell>
          <cell r="F327">
            <v>7163.5</v>
          </cell>
        </row>
        <row r="328">
          <cell r="A328" t="str">
            <v>2 S 03 411 45</v>
          </cell>
          <cell r="B328" t="str">
            <v>Tub.ar comp.D=1,8 m prof. 27/31 m lâmina d'água LF</v>
          </cell>
          <cell r="E328" t="str">
            <v>m</v>
          </cell>
          <cell r="F328">
            <v>8788.49</v>
          </cell>
        </row>
        <row r="329">
          <cell r="A329" t="str">
            <v>2 S 03 411 51</v>
          </cell>
          <cell r="B329" t="str">
            <v>Tub.ar comp.D=2,0 m até 12 m lâmina d'água LF</v>
          </cell>
          <cell r="E329" t="str">
            <v>m</v>
          </cell>
          <cell r="F329">
            <v>5872.03</v>
          </cell>
        </row>
        <row r="330">
          <cell r="A330" t="str">
            <v>2 S 03 411 52</v>
          </cell>
          <cell r="B330" t="str">
            <v>Tub.ar comp.D=2,0 m prof. 12/18 m lâmina d'água LF</v>
          </cell>
          <cell r="E330" t="str">
            <v>m</v>
          </cell>
          <cell r="F330">
            <v>6605.12</v>
          </cell>
        </row>
        <row r="331">
          <cell r="A331" t="str">
            <v>2 S 03 411 53</v>
          </cell>
          <cell r="B331" t="str">
            <v>Tub.ar comp.D=2,0 m prof.18/24 m lâmina d'água LF</v>
          </cell>
          <cell r="E331" t="str">
            <v>m</v>
          </cell>
          <cell r="F331">
            <v>7430.86</v>
          </cell>
        </row>
        <row r="332">
          <cell r="A332" t="str">
            <v>2 S 03 411 54</v>
          </cell>
          <cell r="B332" t="str">
            <v>Tub.ar comp.D=2,0 m prof.24/27 m lâmina d'água LF</v>
          </cell>
          <cell r="E332" t="str">
            <v>m</v>
          </cell>
          <cell r="F332">
            <v>8557.61</v>
          </cell>
        </row>
        <row r="333">
          <cell r="A333" t="str">
            <v>2 S 03 411 55</v>
          </cell>
          <cell r="B333" t="str">
            <v>Tub.ar comp.D=2,0 m prof.27/31 m lâmina d'água LF</v>
          </cell>
          <cell r="E333" t="str">
            <v>m</v>
          </cell>
          <cell r="F333">
            <v>10507.63</v>
          </cell>
        </row>
        <row r="334">
          <cell r="A334" t="str">
            <v>2 S 03 411 61</v>
          </cell>
          <cell r="B334" t="str">
            <v>Tub.ar comp.D=2,2 m prof.até 12 m lâmina d'água LF</v>
          </cell>
          <cell r="E334" t="str">
            <v>m</v>
          </cell>
          <cell r="F334">
            <v>7211.43</v>
          </cell>
        </row>
        <row r="335">
          <cell r="A335" t="str">
            <v>2 S 03 411 62</v>
          </cell>
          <cell r="B335" t="str">
            <v>Tub.ar comp.D=2,2 m prof.12/18 m lâmina d'água LF</v>
          </cell>
          <cell r="E335" t="str">
            <v>m</v>
          </cell>
          <cell r="F335">
            <v>8127.56</v>
          </cell>
        </row>
        <row r="336">
          <cell r="A336" t="str">
            <v>2 S 03 411 63</v>
          </cell>
          <cell r="B336" t="str">
            <v>Tub.ar comp.D=2,2 m prof.18/24 m lâmina d'água LF</v>
          </cell>
          <cell r="E336" t="str">
            <v>m</v>
          </cell>
          <cell r="F336">
            <v>9120.11</v>
          </cell>
        </row>
        <row r="337">
          <cell r="A337" t="str">
            <v>2 S 03 411 64</v>
          </cell>
          <cell r="B337" t="str">
            <v>Tub.ar comp.D=2,2 m prof.24/27 m lâmina d'água LF</v>
          </cell>
          <cell r="E337" t="str">
            <v>m</v>
          </cell>
          <cell r="F337">
            <v>10568.89</v>
          </cell>
        </row>
        <row r="338">
          <cell r="A338" t="str">
            <v>2 S 03 411 65</v>
          </cell>
          <cell r="B338" t="str">
            <v>Tub.ar comp.D=2,2 m prof.27/31m lâmina d'água LF</v>
          </cell>
          <cell r="E338" t="str">
            <v>m</v>
          </cell>
          <cell r="F338">
            <v>12527.11</v>
          </cell>
        </row>
        <row r="339">
          <cell r="A339" t="str">
            <v>2 S 03 412 01</v>
          </cell>
          <cell r="B339" t="str">
            <v>Esc.p/alarg. base tub.ar comp.prof. até 12 m LF</v>
          </cell>
          <cell r="E339" t="str">
            <v>m3</v>
          </cell>
          <cell r="F339">
            <v>1352.9</v>
          </cell>
        </row>
        <row r="340">
          <cell r="A340" t="str">
            <v>2 S 03 412 02</v>
          </cell>
          <cell r="B340" t="str">
            <v>Esc.p/alarg. base tub.ar comp.prof.12/18 m LF</v>
          </cell>
          <cell r="E340" t="str">
            <v>m3</v>
          </cell>
          <cell r="F340">
            <v>1584.9</v>
          </cell>
        </row>
        <row r="341">
          <cell r="A341" t="str">
            <v>2 S 03 412 03</v>
          </cell>
          <cell r="B341" t="str">
            <v>Esc.p/alarg. base tub.ar comp.prof.18/24 m LF</v>
          </cell>
          <cell r="E341" t="str">
            <v>m3</v>
          </cell>
          <cell r="F341">
            <v>1835.63</v>
          </cell>
        </row>
        <row r="342">
          <cell r="A342" t="str">
            <v>2 S 03 412 04</v>
          </cell>
          <cell r="B342" t="str">
            <v>Esc.p/alarg. base tub.ar comp.prof.24/27 m LF</v>
          </cell>
          <cell r="E342" t="str">
            <v>m3</v>
          </cell>
          <cell r="F342">
            <v>2201.66</v>
          </cell>
        </row>
        <row r="343">
          <cell r="A343" t="str">
            <v>2 S 03 412 05</v>
          </cell>
          <cell r="B343" t="str">
            <v>Esc.p/alarg. base tub.ar comp.prof.27/31m LF</v>
          </cell>
          <cell r="E343" t="str">
            <v>m3</v>
          </cell>
          <cell r="F343">
            <v>2819.05</v>
          </cell>
        </row>
        <row r="344">
          <cell r="A344" t="str">
            <v>2 S 03 412 11</v>
          </cell>
          <cell r="B344" t="str">
            <v>Forn.lanç.conc. base tub.ar comp.até 12m LF</v>
          </cell>
          <cell r="E344" t="str">
            <v>m3</v>
          </cell>
          <cell r="F344">
            <v>296.33</v>
          </cell>
        </row>
        <row r="345">
          <cell r="A345" t="str">
            <v>2 S 03 412 12</v>
          </cell>
          <cell r="B345" t="str">
            <v>Forn.lanc.conc.base tub.ar comp.prof.12/18m LF</v>
          </cell>
          <cell r="E345" t="str">
            <v>m3</v>
          </cell>
          <cell r="F345">
            <v>316.25</v>
          </cell>
        </row>
        <row r="346">
          <cell r="A346" t="str">
            <v>2 S 03 412 13</v>
          </cell>
          <cell r="B346" t="str">
            <v>Forn.lanç.conc.base tub.ar comp.prof.18/24m LF</v>
          </cell>
          <cell r="E346" t="str">
            <v>m3</v>
          </cell>
          <cell r="F346">
            <v>337.81</v>
          </cell>
        </row>
        <row r="347">
          <cell r="A347" t="str">
            <v>2 S 03 412 14</v>
          </cell>
          <cell r="B347" t="str">
            <v>Forn.lanç.conc.base tub.ar comp.prof.24/27m LF</v>
          </cell>
          <cell r="E347" t="str">
            <v>m3</v>
          </cell>
          <cell r="F347">
            <v>368.94</v>
          </cell>
        </row>
        <row r="348">
          <cell r="A348" t="str">
            <v>2 S 03 412 15</v>
          </cell>
          <cell r="B348" t="str">
            <v>Forn.lanç.conc.base tub.ar comp.prof. 27/31m LF</v>
          </cell>
          <cell r="E348" t="str">
            <v>m3</v>
          </cell>
          <cell r="F348">
            <v>420.85</v>
          </cell>
        </row>
        <row r="349">
          <cell r="A349" t="str">
            <v>2 S 03 510 00</v>
          </cell>
          <cell r="B349" t="str">
            <v>Aparelho apoio em neoprene fretado-forn. e aplic.</v>
          </cell>
          <cell r="E349" t="str">
            <v>kg</v>
          </cell>
          <cell r="F349">
            <v>43.54</v>
          </cell>
        </row>
        <row r="350">
          <cell r="A350" t="str">
            <v>2 S 03 700 01</v>
          </cell>
          <cell r="B350" t="str">
            <v>Fabricação guarda-corpo tipo GM, moldado no local</v>
          </cell>
          <cell r="E350" t="str">
            <v>m</v>
          </cell>
          <cell r="F350">
            <v>183.82</v>
          </cell>
        </row>
        <row r="351">
          <cell r="A351" t="str">
            <v>2 S 03 920 01</v>
          </cell>
          <cell r="B351" t="str">
            <v>Abertura concretagem bases tubulões céu aberto</v>
          </cell>
          <cell r="E351" t="str">
            <v>m3</v>
          </cell>
          <cell r="F351">
            <v>573.25</v>
          </cell>
        </row>
        <row r="352">
          <cell r="A352" t="str">
            <v>2 S 03 930 00</v>
          </cell>
          <cell r="B352" t="str">
            <v>Junta de cantoneira</v>
          </cell>
          <cell r="E352" t="str">
            <v>m</v>
          </cell>
          <cell r="F352">
            <v>71.989999999999995</v>
          </cell>
        </row>
        <row r="353">
          <cell r="A353" t="str">
            <v>2 S 03 940 00</v>
          </cell>
          <cell r="B353" t="str">
            <v>Compactação manual</v>
          </cell>
          <cell r="E353" t="str">
            <v>m3</v>
          </cell>
          <cell r="F353">
            <v>9.44</v>
          </cell>
        </row>
        <row r="354">
          <cell r="A354" t="str">
            <v>2 S 03 940 01</v>
          </cell>
          <cell r="B354" t="str">
            <v>Reaterro e compactação</v>
          </cell>
          <cell r="E354" t="str">
            <v>m3</v>
          </cell>
          <cell r="F354">
            <v>16.04</v>
          </cell>
        </row>
        <row r="355">
          <cell r="A355" t="str">
            <v>2 S 03 951 01</v>
          </cell>
          <cell r="B355" t="str">
            <v>Pintura com nata de cimento</v>
          </cell>
          <cell r="E355" t="str">
            <v>m2</v>
          </cell>
          <cell r="F355">
            <v>3.82</v>
          </cell>
        </row>
        <row r="356">
          <cell r="A356" t="str">
            <v>2 S 03 990 01</v>
          </cell>
          <cell r="B356" t="str">
            <v>Confecção e colocação cabo 4 cord de 12,7 mm - MAC</v>
          </cell>
          <cell r="E356" t="str">
            <v>kg</v>
          </cell>
          <cell r="F356">
            <v>10.93</v>
          </cell>
        </row>
        <row r="357">
          <cell r="A357" t="str">
            <v>2 S 03 990 02</v>
          </cell>
          <cell r="B357" t="str">
            <v>Confecção e colocação cabo 6 cord de 12,7 mm - MAC</v>
          </cell>
          <cell r="E357" t="str">
            <v>kg</v>
          </cell>
          <cell r="F357">
            <v>10.61</v>
          </cell>
        </row>
        <row r="358">
          <cell r="A358" t="str">
            <v>2 S 03 990 03</v>
          </cell>
          <cell r="B358" t="str">
            <v>Confecção e colocação cabo 7 cord de 12,7 mm - MAC</v>
          </cell>
          <cell r="E358" t="str">
            <v>kg</v>
          </cell>
          <cell r="F358">
            <v>9.56</v>
          </cell>
        </row>
        <row r="359">
          <cell r="A359" t="str">
            <v>2 S 03 990 04</v>
          </cell>
          <cell r="B359" t="str">
            <v>Confecção e colocação cabo 12 cord de 12,7 mm -MAC</v>
          </cell>
          <cell r="E359" t="str">
            <v>kg</v>
          </cell>
          <cell r="F359">
            <v>8.6999999999999993</v>
          </cell>
        </row>
        <row r="360">
          <cell r="A360" t="str">
            <v>2 S 03 990 05</v>
          </cell>
          <cell r="B360" t="str">
            <v>Confecção e colocação cabo 4 cord. D=12,7mm FREYSS</v>
          </cell>
          <cell r="E360" t="str">
            <v>kg</v>
          </cell>
          <cell r="F360">
            <v>11.39</v>
          </cell>
        </row>
        <row r="361">
          <cell r="A361" t="str">
            <v>2 S 03 990 06</v>
          </cell>
          <cell r="B361" t="str">
            <v>Confecção e colocação cabo 6 cord. D=12,7mm FREYSS</v>
          </cell>
          <cell r="E361" t="str">
            <v>kg</v>
          </cell>
          <cell r="F361">
            <v>10.1</v>
          </cell>
        </row>
        <row r="362">
          <cell r="A362" t="str">
            <v>2 S 03 990 07</v>
          </cell>
          <cell r="B362" t="str">
            <v>Confecção e colocação cabo 7 cord. D=12,7mm FREYSS</v>
          </cell>
          <cell r="E362" t="str">
            <v>kg</v>
          </cell>
          <cell r="F362">
            <v>9.44</v>
          </cell>
        </row>
        <row r="363">
          <cell r="A363" t="str">
            <v>2 S 03 990 08</v>
          </cell>
          <cell r="B363" t="str">
            <v>Confecção e colocação cabo 12cord. D=12,7mm FREYSS</v>
          </cell>
          <cell r="E363" t="str">
            <v>kg</v>
          </cell>
          <cell r="F363">
            <v>8.41</v>
          </cell>
        </row>
        <row r="364">
          <cell r="A364" t="str">
            <v>2 S 03 991 01</v>
          </cell>
          <cell r="B364" t="str">
            <v>Dreno de PVC D=75 mm</v>
          </cell>
          <cell r="E364" t="str">
            <v>und</v>
          </cell>
          <cell r="F364">
            <v>7.79</v>
          </cell>
        </row>
        <row r="365">
          <cell r="A365" t="str">
            <v>2 S 03 991 02</v>
          </cell>
          <cell r="B365" t="str">
            <v>Dreno de PVC D=100 mm</v>
          </cell>
          <cell r="E365" t="str">
            <v>und</v>
          </cell>
          <cell r="F365">
            <v>8.1999999999999993</v>
          </cell>
        </row>
        <row r="366">
          <cell r="A366" t="str">
            <v>2 S 03 999 01</v>
          </cell>
          <cell r="B366" t="str">
            <v>Protensão e injeção cabo 4 cord. D=12,7 mm - MAC</v>
          </cell>
          <cell r="E366" t="str">
            <v>und</v>
          </cell>
          <cell r="F366">
            <v>302.45999999999998</v>
          </cell>
        </row>
        <row r="367">
          <cell r="A367" t="str">
            <v>2 S 03 999 02</v>
          </cell>
          <cell r="B367" t="str">
            <v>Protensão e injeção cabo 6 cord. D=12,7 mm - MAC</v>
          </cell>
          <cell r="E367" t="str">
            <v>und</v>
          </cell>
          <cell r="F367">
            <v>443.97</v>
          </cell>
        </row>
        <row r="368">
          <cell r="A368" t="str">
            <v>2 S 03 999 03</v>
          </cell>
          <cell r="B368" t="str">
            <v>Protensão e injeção cabo 7 cord. D=12,7 mm - MAC</v>
          </cell>
          <cell r="E368" t="str">
            <v>und</v>
          </cell>
          <cell r="F368">
            <v>441.99</v>
          </cell>
        </row>
        <row r="369">
          <cell r="A369" t="str">
            <v>2 S 03 999 04</v>
          </cell>
          <cell r="B369" t="str">
            <v>Protensão e injeção cabo 12 cord. D=12,7 mm - MAC</v>
          </cell>
          <cell r="E369" t="str">
            <v>und</v>
          </cell>
          <cell r="F369">
            <v>827.42</v>
          </cell>
        </row>
        <row r="370">
          <cell r="A370" t="str">
            <v>2 S 03 999 05</v>
          </cell>
          <cell r="B370" t="str">
            <v>Protensão e injeção cabo 4 cord. D=12,7mm - FREYSS</v>
          </cell>
          <cell r="E370" t="str">
            <v>und</v>
          </cell>
          <cell r="F370">
            <v>341.41</v>
          </cell>
        </row>
        <row r="371">
          <cell r="A371" t="str">
            <v>2 S 03 999 06</v>
          </cell>
          <cell r="B371" t="str">
            <v>Protensão e injeção cabo 6 cord. D=12,7mm - FREYSS</v>
          </cell>
          <cell r="E371" t="str">
            <v>und</v>
          </cell>
          <cell r="F371">
            <v>478.11</v>
          </cell>
        </row>
        <row r="372">
          <cell r="A372" t="str">
            <v>2 S 03 999 07</v>
          </cell>
          <cell r="B372" t="str">
            <v>Protensão e injeção cabo 7 cord. D=12,7mm - FREYSS</v>
          </cell>
          <cell r="E372" t="str">
            <v>und</v>
          </cell>
          <cell r="F372">
            <v>529.21</v>
          </cell>
        </row>
        <row r="373">
          <cell r="A373" t="str">
            <v>2 S 03 999 08</v>
          </cell>
          <cell r="B373" t="str">
            <v>Protensão e injeção cabo 12 cord. D=12,7mm FREYSS</v>
          </cell>
          <cell r="E373" t="str">
            <v>und</v>
          </cell>
          <cell r="F373">
            <v>955.7</v>
          </cell>
        </row>
        <row r="374">
          <cell r="A374" t="str">
            <v>2 S 04 000 00</v>
          </cell>
          <cell r="B374" t="str">
            <v>Escavação manual em material de 1a cat</v>
          </cell>
          <cell r="E374" t="str">
            <v>m3</v>
          </cell>
          <cell r="F374">
            <v>23.38</v>
          </cell>
        </row>
        <row r="375">
          <cell r="A375" t="str">
            <v>2 S 04 000 01</v>
          </cell>
          <cell r="B375" t="str">
            <v>Escavação manual reat.compact.mat.1a cat.</v>
          </cell>
          <cell r="E375" t="str">
            <v>m3</v>
          </cell>
          <cell r="F375">
            <v>26.21</v>
          </cell>
        </row>
        <row r="376">
          <cell r="A376" t="str">
            <v>2 S 04 001 00</v>
          </cell>
          <cell r="B376" t="str">
            <v>Escavação mecânica de vala em mat.1a cat.</v>
          </cell>
          <cell r="E376" t="str">
            <v>m3</v>
          </cell>
          <cell r="F376">
            <v>3.64</v>
          </cell>
        </row>
        <row r="377">
          <cell r="A377" t="str">
            <v>2 S 04 001 01</v>
          </cell>
          <cell r="B377" t="str">
            <v>Escavação mecânica reat. e comp. vala mat.1a cat.</v>
          </cell>
          <cell r="E377" t="str">
            <v>m3</v>
          </cell>
          <cell r="F377">
            <v>6</v>
          </cell>
        </row>
        <row r="378">
          <cell r="A378" t="str">
            <v>2 S 04 002 01</v>
          </cell>
          <cell r="B378" t="str">
            <v>Perfuração para dreno sub-horizontal mat. 1a cat.</v>
          </cell>
          <cell r="E378" t="str">
            <v>m</v>
          </cell>
          <cell r="F378">
            <v>77</v>
          </cell>
        </row>
        <row r="379">
          <cell r="A379" t="str">
            <v>2 S 04 010 00</v>
          </cell>
          <cell r="B379" t="str">
            <v>Escavação manual material 2a categoria</v>
          </cell>
          <cell r="E379" t="str">
            <v>m3</v>
          </cell>
          <cell r="F379">
            <v>24.52</v>
          </cell>
        </row>
        <row r="380">
          <cell r="A380" t="str">
            <v>2 S 04 010 01</v>
          </cell>
          <cell r="B380" t="str">
            <v>Escavação manual reat.compactação em mat.2a cat.</v>
          </cell>
          <cell r="E380" t="str">
            <v>m3</v>
          </cell>
          <cell r="F380">
            <v>32.909999999999997</v>
          </cell>
        </row>
        <row r="381">
          <cell r="A381" t="str">
            <v>2 S 04 011 00</v>
          </cell>
          <cell r="B381" t="str">
            <v>Escavação mecânica de vala em mat. 2a categoria</v>
          </cell>
          <cell r="E381" t="str">
            <v>m3</v>
          </cell>
          <cell r="F381">
            <v>4.37</v>
          </cell>
        </row>
        <row r="382">
          <cell r="A382" t="str">
            <v>2 S 04 011 01</v>
          </cell>
          <cell r="B382" t="str">
            <v>Escavação mecânica reat.compact. vala mat.2a cat.</v>
          </cell>
          <cell r="E382" t="str">
            <v>m3</v>
          </cell>
          <cell r="F382">
            <v>7.2</v>
          </cell>
        </row>
        <row r="383">
          <cell r="A383" t="str">
            <v>2 S 04 012 01</v>
          </cell>
          <cell r="B383" t="str">
            <v>Perfuração para dreno sub-horizontal mat 2a cat.</v>
          </cell>
          <cell r="E383" t="str">
            <v>m</v>
          </cell>
          <cell r="F383">
            <v>169.21</v>
          </cell>
        </row>
        <row r="384">
          <cell r="A384" t="str">
            <v>2 S 04 020 00</v>
          </cell>
          <cell r="B384" t="str">
            <v>Escavação em vala material de 3a categoria</v>
          </cell>
          <cell r="E384" t="str">
            <v>m3</v>
          </cell>
          <cell r="F384">
            <v>52.49</v>
          </cell>
        </row>
        <row r="385">
          <cell r="A385" t="str">
            <v>2 S 04 100 01</v>
          </cell>
          <cell r="B385" t="str">
            <v>Corpo BSTC D=0,60m</v>
          </cell>
          <cell r="E385" t="str">
            <v>m</v>
          </cell>
          <cell r="F385">
            <v>216.56</v>
          </cell>
        </row>
        <row r="386">
          <cell r="A386" t="str">
            <v>2 S 04 100 02</v>
          </cell>
          <cell r="B386" t="str">
            <v>Corpo BSTC D=0,80m</v>
          </cell>
          <cell r="E386" t="str">
            <v>m</v>
          </cell>
          <cell r="F386">
            <v>315.29000000000002</v>
          </cell>
        </row>
        <row r="387">
          <cell r="A387" t="str">
            <v>2 S 04 100 03</v>
          </cell>
          <cell r="B387" t="str">
            <v>Corpo BSTC D=1,00m</v>
          </cell>
          <cell r="E387" t="str">
            <v>m</v>
          </cell>
          <cell r="F387">
            <v>450.19</v>
          </cell>
        </row>
        <row r="388">
          <cell r="A388" t="str">
            <v>2 S 04 100 04</v>
          </cell>
          <cell r="B388" t="str">
            <v>Corpo BSTC D=1,20m</v>
          </cell>
          <cell r="E388" t="str">
            <v>m</v>
          </cell>
          <cell r="F388">
            <v>605.29999999999995</v>
          </cell>
        </row>
        <row r="389">
          <cell r="A389" t="str">
            <v>2 S 04 100 05</v>
          </cell>
          <cell r="B389" t="str">
            <v>Corpo BSTC D=1,50m</v>
          </cell>
          <cell r="E389" t="str">
            <v>m</v>
          </cell>
          <cell r="F389">
            <v>898.56</v>
          </cell>
        </row>
        <row r="390">
          <cell r="A390" t="str">
            <v>2 S 04 101 01</v>
          </cell>
          <cell r="B390" t="str">
            <v>Boca BSTC D=0,60 m normal</v>
          </cell>
          <cell r="E390" t="str">
            <v>und</v>
          </cell>
          <cell r="F390">
            <v>467.01</v>
          </cell>
        </row>
        <row r="391">
          <cell r="A391" t="str">
            <v>2 S 04 101 02</v>
          </cell>
          <cell r="B391" t="str">
            <v>Boca BSTC D=0,80m normal</v>
          </cell>
          <cell r="E391" t="str">
            <v>und</v>
          </cell>
          <cell r="F391">
            <v>778.51</v>
          </cell>
        </row>
        <row r="392">
          <cell r="A392" t="str">
            <v>2 S 04 101 03</v>
          </cell>
          <cell r="B392" t="str">
            <v>Boca BSTC D=1,00m normal</v>
          </cell>
          <cell r="E392" t="str">
            <v>und</v>
          </cell>
          <cell r="F392">
            <v>1204.75</v>
          </cell>
        </row>
        <row r="393">
          <cell r="A393" t="str">
            <v>2 S 04 101 04</v>
          </cell>
          <cell r="B393" t="str">
            <v>Boca BSTC D=1,20m normal</v>
          </cell>
          <cell r="E393" t="str">
            <v>und</v>
          </cell>
          <cell r="F393">
            <v>1743.56</v>
          </cell>
        </row>
        <row r="394">
          <cell r="A394" t="str">
            <v>2 S 04 101 05</v>
          </cell>
          <cell r="B394" t="str">
            <v>Boca BSTC D=1,50m normal</v>
          </cell>
          <cell r="E394" t="str">
            <v>und</v>
          </cell>
          <cell r="F394">
            <v>3148.01</v>
          </cell>
        </row>
        <row r="395">
          <cell r="A395" t="str">
            <v>2 S 04 101 06</v>
          </cell>
          <cell r="B395" t="str">
            <v>Boca BSTC D=0,60m - esc.=15</v>
          </cell>
          <cell r="E395" t="str">
            <v>und</v>
          </cell>
          <cell r="F395">
            <v>490.76</v>
          </cell>
        </row>
        <row r="396">
          <cell r="A396" t="str">
            <v>2 S 04 101 07</v>
          </cell>
          <cell r="B396" t="str">
            <v>Boca BSTC D=0,80 m - esc.=15</v>
          </cell>
          <cell r="E396" t="str">
            <v>und</v>
          </cell>
          <cell r="F396">
            <v>819.08</v>
          </cell>
        </row>
        <row r="397">
          <cell r="A397" t="str">
            <v>2 S 04 101 08</v>
          </cell>
          <cell r="B397" t="str">
            <v>Boca BSTC D=1,00 m - esc.=15</v>
          </cell>
          <cell r="E397" t="str">
            <v>und</v>
          </cell>
          <cell r="F397">
            <v>1263.28</v>
          </cell>
        </row>
        <row r="398">
          <cell r="A398" t="str">
            <v>2 S 04 101 09</v>
          </cell>
          <cell r="B398" t="str">
            <v>Boca BSTC D=1,20 m - esc.=15</v>
          </cell>
          <cell r="E398" t="str">
            <v>und</v>
          </cell>
          <cell r="F398">
            <v>1834.07</v>
          </cell>
        </row>
        <row r="399">
          <cell r="A399" t="str">
            <v>2 S 04 101 10</v>
          </cell>
          <cell r="B399" t="str">
            <v>Boca BSTC D=1,50 m - esc.=15</v>
          </cell>
          <cell r="E399" t="str">
            <v>und</v>
          </cell>
          <cell r="F399">
            <v>3317.23</v>
          </cell>
        </row>
        <row r="400">
          <cell r="A400" t="str">
            <v>2 S 04 101 11</v>
          </cell>
          <cell r="B400" t="str">
            <v>Boca BSTC D=0,60 m - esc.=30</v>
          </cell>
          <cell r="E400" t="str">
            <v>und</v>
          </cell>
          <cell r="F400">
            <v>547.66</v>
          </cell>
        </row>
        <row r="401">
          <cell r="A401" t="str">
            <v>2 S 04 101 12</v>
          </cell>
          <cell r="B401" t="str">
            <v>Boca BSTC D=0,80 m - esc.=30</v>
          </cell>
          <cell r="E401" t="str">
            <v>und</v>
          </cell>
          <cell r="F401">
            <v>911.4</v>
          </cell>
        </row>
        <row r="402">
          <cell r="A402" t="str">
            <v>2 S 04 101 13</v>
          </cell>
          <cell r="B402" t="str">
            <v>Boca BSTC D=1,00 m - esc.=30</v>
          </cell>
          <cell r="E402" t="str">
            <v>und</v>
          </cell>
          <cell r="F402">
            <v>1405.29</v>
          </cell>
        </row>
        <row r="403">
          <cell r="A403" t="str">
            <v>2 S 04 101 14</v>
          </cell>
          <cell r="B403" t="str">
            <v>Boca BSTC D=1,20 m - esc.=30</v>
          </cell>
          <cell r="E403" t="str">
            <v>und</v>
          </cell>
          <cell r="F403">
            <v>2045.56</v>
          </cell>
        </row>
        <row r="404">
          <cell r="A404" t="str">
            <v>2 S 04 101 15</v>
          </cell>
          <cell r="B404" t="str">
            <v>Boca BSTC D=1,50 m - esc.=30</v>
          </cell>
          <cell r="E404" t="str">
            <v>und</v>
          </cell>
          <cell r="F404">
            <v>3710.45</v>
          </cell>
        </row>
        <row r="405">
          <cell r="A405" t="str">
            <v>2 S 04 101 16</v>
          </cell>
          <cell r="B405" t="str">
            <v>Boca BSTC D=0,60 m - esc.=45</v>
          </cell>
          <cell r="E405" t="str">
            <v>und</v>
          </cell>
          <cell r="F405">
            <v>676.96</v>
          </cell>
        </row>
        <row r="406">
          <cell r="A406" t="str">
            <v>2 S 04 101 17</v>
          </cell>
          <cell r="B406" t="str">
            <v>Boca BSTC D=0,80 m - esc.=45</v>
          </cell>
          <cell r="E406" t="str">
            <v>und</v>
          </cell>
          <cell r="F406">
            <v>1226.7</v>
          </cell>
        </row>
        <row r="407">
          <cell r="A407" t="str">
            <v>2 S 04 101 18</v>
          </cell>
          <cell r="B407" t="str">
            <v>Boca BSTC D=1,00 m - esc.=45</v>
          </cell>
          <cell r="E407" t="str">
            <v>und</v>
          </cell>
          <cell r="F407">
            <v>1742.67</v>
          </cell>
        </row>
        <row r="408">
          <cell r="A408" t="str">
            <v>2 S 04 101 19</v>
          </cell>
          <cell r="B408" t="str">
            <v>Boca BSTC D=1,20 m - esc.=45</v>
          </cell>
          <cell r="E408" t="str">
            <v>und</v>
          </cell>
          <cell r="F408">
            <v>2538.5</v>
          </cell>
        </row>
        <row r="409">
          <cell r="A409" t="str">
            <v>2 S 04 101 20</v>
          </cell>
          <cell r="B409" t="str">
            <v>Boca BSTC D=1,50 m - esc.=45</v>
          </cell>
          <cell r="E409" t="str">
            <v>und</v>
          </cell>
          <cell r="F409">
            <v>4665.8900000000003</v>
          </cell>
        </row>
        <row r="410">
          <cell r="A410" t="str">
            <v>2 S 04 110 01</v>
          </cell>
          <cell r="B410" t="str">
            <v>Corpo BDTC D=1,00m</v>
          </cell>
          <cell r="E410" t="str">
            <v>m</v>
          </cell>
          <cell r="F410">
            <v>927.15</v>
          </cell>
        </row>
        <row r="411">
          <cell r="A411" t="str">
            <v>2 S 04 110 02</v>
          </cell>
          <cell r="B411" t="str">
            <v>Corpo BDTC D=1,20m</v>
          </cell>
          <cell r="E411" t="str">
            <v>m</v>
          </cell>
          <cell r="F411">
            <v>1186.5</v>
          </cell>
        </row>
        <row r="412">
          <cell r="A412" t="str">
            <v>2 S 04 110 03</v>
          </cell>
          <cell r="B412" t="str">
            <v>Corpo BDTC D=1,50m</v>
          </cell>
          <cell r="E412" t="str">
            <v>m</v>
          </cell>
          <cell r="F412">
            <v>1894.91</v>
          </cell>
        </row>
        <row r="413">
          <cell r="A413" t="str">
            <v>2 S 04 111 01</v>
          </cell>
          <cell r="B413" t="str">
            <v>Boca BDTC D=1,00m normal</v>
          </cell>
          <cell r="E413" t="str">
            <v>und</v>
          </cell>
          <cell r="F413">
            <v>1687.18</v>
          </cell>
        </row>
        <row r="414">
          <cell r="A414" t="str">
            <v>2 S 04 111 02</v>
          </cell>
          <cell r="B414" t="str">
            <v>Boca BDTC D=1,20m normal</v>
          </cell>
          <cell r="E414" t="str">
            <v>und</v>
          </cell>
          <cell r="F414">
            <v>2449.44</v>
          </cell>
        </row>
        <row r="415">
          <cell r="A415" t="str">
            <v>2 S 04 111 03</v>
          </cell>
          <cell r="B415" t="str">
            <v>Boca BDTC D=1,50m normal</v>
          </cell>
          <cell r="E415" t="str">
            <v>und</v>
          </cell>
          <cell r="F415">
            <v>4303.68</v>
          </cell>
        </row>
        <row r="416">
          <cell r="A416" t="str">
            <v>2 S 04 111 05</v>
          </cell>
          <cell r="B416" t="str">
            <v>Boca BDTC D=1,00 m - esc.=15</v>
          </cell>
          <cell r="E416" t="str">
            <v>und</v>
          </cell>
          <cell r="F416">
            <v>1762.9</v>
          </cell>
        </row>
        <row r="417">
          <cell r="A417" t="str">
            <v>2 S 04 111 06</v>
          </cell>
          <cell r="B417" t="str">
            <v>Boca BDTC D=1,20 m - esc.=15</v>
          </cell>
          <cell r="E417" t="str">
            <v>und</v>
          </cell>
          <cell r="F417">
            <v>2564.41</v>
          </cell>
        </row>
        <row r="418">
          <cell r="A418" t="str">
            <v>2 S 04 111 07</v>
          </cell>
          <cell r="B418" t="str">
            <v>Boca BDTC D=1,50 m - esc.=15</v>
          </cell>
          <cell r="E418" t="str">
            <v>und</v>
          </cell>
          <cell r="F418">
            <v>4518.67</v>
          </cell>
        </row>
        <row r="419">
          <cell r="A419" t="str">
            <v>2 S 04 111 08</v>
          </cell>
          <cell r="B419" t="str">
            <v>Boca BDTC D=1,00 - esc.=30</v>
          </cell>
          <cell r="E419" t="str">
            <v>und</v>
          </cell>
          <cell r="F419">
            <v>1960.49</v>
          </cell>
        </row>
        <row r="420">
          <cell r="A420" t="str">
            <v>2 S 04 111 09</v>
          </cell>
          <cell r="B420" t="str">
            <v>Boca BDTC D=1,20 m - esc.=30</v>
          </cell>
          <cell r="E420" t="str">
            <v>und</v>
          </cell>
          <cell r="F420">
            <v>2854.31</v>
          </cell>
        </row>
        <row r="421">
          <cell r="A421" t="str">
            <v>2 S 04 111 10</v>
          </cell>
          <cell r="B421" t="str">
            <v>Boca BDTC D=1,50 m - esc.=30</v>
          </cell>
          <cell r="E421" t="str">
            <v>und</v>
          </cell>
          <cell r="F421">
            <v>5049.58</v>
          </cell>
        </row>
        <row r="422">
          <cell r="A422" t="str">
            <v>2 S 04 111 11</v>
          </cell>
          <cell r="B422" t="str">
            <v>Boca BDTC D=1,00 m - esc.=45</v>
          </cell>
          <cell r="E422" t="str">
            <v>und</v>
          </cell>
          <cell r="F422">
            <v>2420.2399999999998</v>
          </cell>
        </row>
        <row r="423">
          <cell r="A423" t="str">
            <v>2 S 04 111 12</v>
          </cell>
          <cell r="B423" t="str">
            <v>Boca BDTC D=1,20 m - esc.=45</v>
          </cell>
          <cell r="E423" t="str">
            <v>und</v>
          </cell>
          <cell r="F423">
            <v>3523.01</v>
          </cell>
        </row>
        <row r="424">
          <cell r="A424" t="str">
            <v>2 S 04 111 13</v>
          </cell>
          <cell r="B424" t="str">
            <v>Boca BDTC D=1,50 m - esc.=45</v>
          </cell>
          <cell r="E424" t="str">
            <v>und</v>
          </cell>
          <cell r="F424">
            <v>6248.02</v>
          </cell>
        </row>
        <row r="425">
          <cell r="A425" t="str">
            <v>2 S 04 120 01</v>
          </cell>
          <cell r="B425" t="str">
            <v>Corpo BTTC D=1,00m</v>
          </cell>
          <cell r="E425" t="str">
            <v>m</v>
          </cell>
          <cell r="F425">
            <v>1307.51</v>
          </cell>
        </row>
        <row r="426">
          <cell r="A426" t="str">
            <v>2 S 04 120 02</v>
          </cell>
          <cell r="B426" t="str">
            <v>Corpo BTTC D=1,20m</v>
          </cell>
          <cell r="E426" t="str">
            <v>m</v>
          </cell>
          <cell r="F426">
            <v>1768.82</v>
          </cell>
        </row>
        <row r="427">
          <cell r="A427" t="str">
            <v>2 S 04 120 03</v>
          </cell>
          <cell r="B427" t="str">
            <v>Corpo BTTC D=1,50m</v>
          </cell>
          <cell r="E427" t="str">
            <v>m</v>
          </cell>
          <cell r="F427">
            <v>2637.95</v>
          </cell>
        </row>
        <row r="428">
          <cell r="A428" t="str">
            <v>2 S 04 121 01</v>
          </cell>
          <cell r="B428" t="str">
            <v>Boca BTTC D=1,00m normal</v>
          </cell>
          <cell r="E428" t="str">
            <v>und</v>
          </cell>
          <cell r="F428">
            <v>2177.25</v>
          </cell>
        </row>
        <row r="429">
          <cell r="A429" t="str">
            <v>2 S 04 121 02</v>
          </cell>
          <cell r="B429" t="str">
            <v>Boca BTTC D=1,20m normal</v>
          </cell>
          <cell r="E429" t="str">
            <v>und</v>
          </cell>
          <cell r="F429">
            <v>3162.21</v>
          </cell>
        </row>
        <row r="430">
          <cell r="A430" t="str">
            <v>2 S 04 121 03</v>
          </cell>
          <cell r="B430" t="str">
            <v>Boca BTTC D=1,50m normal</v>
          </cell>
          <cell r="E430" t="str">
            <v>und</v>
          </cell>
          <cell r="F430">
            <v>5501.76</v>
          </cell>
        </row>
        <row r="431">
          <cell r="A431" t="str">
            <v>2 S 04 121 04</v>
          </cell>
          <cell r="B431" t="str">
            <v>Boca BTTC D=1,00 m - esc.=15</v>
          </cell>
          <cell r="E431" t="str">
            <v>und</v>
          </cell>
          <cell r="F431">
            <v>2268.85</v>
          </cell>
        </row>
        <row r="432">
          <cell r="A432" t="str">
            <v>2 S 04 121 05</v>
          </cell>
          <cell r="B432" t="str">
            <v>Boca BTTC D=1,20 m - esc.=15</v>
          </cell>
          <cell r="E432" t="str">
            <v>und</v>
          </cell>
          <cell r="F432">
            <v>3302.99</v>
          </cell>
        </row>
        <row r="433">
          <cell r="A433" t="str">
            <v>2 S 04 121 06</v>
          </cell>
          <cell r="B433" t="str">
            <v>Boca BTTC D=1,50 m - esc.=15</v>
          </cell>
          <cell r="E433" t="str">
            <v>und</v>
          </cell>
          <cell r="F433">
            <v>5751.61</v>
          </cell>
        </row>
        <row r="434">
          <cell r="A434" t="str">
            <v>2 S 04 121 07</v>
          </cell>
          <cell r="B434" t="str">
            <v>Boca BTTC D=1,00 m - esc.=30</v>
          </cell>
          <cell r="E434" t="str">
            <v>und</v>
          </cell>
          <cell r="F434">
            <v>2524.5500000000002</v>
          </cell>
        </row>
        <row r="435">
          <cell r="A435" t="str">
            <v>2 S 04 121 08</v>
          </cell>
          <cell r="B435" t="str">
            <v>Boca BTTC D=1,20 m - esc.=30</v>
          </cell>
          <cell r="E435" t="str">
            <v>und</v>
          </cell>
          <cell r="F435">
            <v>3674.13</v>
          </cell>
        </row>
        <row r="436">
          <cell r="A436" t="str">
            <v>2 S 04 121 09</v>
          </cell>
          <cell r="B436" t="str">
            <v>Boca BTTC D=1,50 m - esc.=30</v>
          </cell>
          <cell r="E436" t="str">
            <v>und</v>
          </cell>
          <cell r="F436">
            <v>6416.14</v>
          </cell>
        </row>
        <row r="437">
          <cell r="A437" t="str">
            <v>2 S 04 121 10</v>
          </cell>
          <cell r="B437" t="str">
            <v>Boca BTTC D=1,00 m - esc.=45</v>
          </cell>
          <cell r="E437" t="str">
            <v>und</v>
          </cell>
          <cell r="F437">
            <v>3102.83</v>
          </cell>
        </row>
        <row r="438">
          <cell r="A438" t="str">
            <v>2 S 04 121 11</v>
          </cell>
          <cell r="B438" t="str">
            <v>Boca BTTC D=1,20 m - esc.=45</v>
          </cell>
          <cell r="E438" t="str">
            <v>und</v>
          </cell>
          <cell r="F438">
            <v>4520.6400000000003</v>
          </cell>
        </row>
        <row r="439">
          <cell r="A439" t="str">
            <v>2 S 04 121 12</v>
          </cell>
          <cell r="B439" t="str">
            <v>Boca BTTC D=1,50 m - esc.=45</v>
          </cell>
          <cell r="E439" t="str">
            <v>und</v>
          </cell>
          <cell r="F439">
            <v>7937.31</v>
          </cell>
        </row>
        <row r="440">
          <cell r="A440" t="str">
            <v>2 S 04 200 01</v>
          </cell>
          <cell r="B440" t="str">
            <v>Corpo BSCC 1,50 x 1,50 m alt. 0 a 1,00 m</v>
          </cell>
          <cell r="E440" t="str">
            <v>und</v>
          </cell>
          <cell r="F440">
            <v>943.77</v>
          </cell>
        </row>
        <row r="441">
          <cell r="A441" t="str">
            <v>2 S 04 200 02</v>
          </cell>
          <cell r="B441" t="str">
            <v>Corpo BSCC 2,00 x 2,00 m alt. 0 a 1,00 m</v>
          </cell>
          <cell r="E441" t="str">
            <v>und</v>
          </cell>
          <cell r="F441">
            <v>1364.43</v>
          </cell>
        </row>
        <row r="442">
          <cell r="A442" t="str">
            <v>2 S 04 200 03</v>
          </cell>
          <cell r="B442" t="str">
            <v>Corpo BSCC 2,50 x 2,50 m alt. 0 a 1,00 m</v>
          </cell>
          <cell r="E442" t="str">
            <v>m</v>
          </cell>
          <cell r="F442">
            <v>1942.01</v>
          </cell>
        </row>
        <row r="443">
          <cell r="A443" t="str">
            <v>2 S 04 200 04</v>
          </cell>
          <cell r="B443" t="str">
            <v>Corpo BSCC 3,00 x 3,00 m alt. 0 a 1,00 m</v>
          </cell>
          <cell r="E443" t="str">
            <v>m</v>
          </cell>
          <cell r="F443">
            <v>2556.91</v>
          </cell>
        </row>
        <row r="444">
          <cell r="A444" t="str">
            <v>2 S 04 200 05</v>
          </cell>
          <cell r="B444" t="str">
            <v>Corpo BSCC 1,50 x 1,50 m alt. 1,00 a 2,50 m</v>
          </cell>
          <cell r="E444" t="str">
            <v>m</v>
          </cell>
          <cell r="F444">
            <v>854.14</v>
          </cell>
        </row>
        <row r="445">
          <cell r="A445" t="str">
            <v>2 S 04 200 06</v>
          </cell>
          <cell r="B445" t="str">
            <v>Corpo BSCC 2,00 x 2,00 m alt. 1,00 a 2,50 m</v>
          </cell>
          <cell r="E445" t="str">
            <v>m</v>
          </cell>
          <cell r="F445">
            <v>1220.78</v>
          </cell>
        </row>
        <row r="446">
          <cell r="A446" t="str">
            <v>2 S 04 200 07</v>
          </cell>
          <cell r="B446" t="str">
            <v>Corpo BSCC 2,50 x 2,50 m alt. 1,00 a 2,50 m</v>
          </cell>
          <cell r="E446" t="str">
            <v>m</v>
          </cell>
          <cell r="F446">
            <v>1836.29</v>
          </cell>
        </row>
        <row r="447">
          <cell r="A447" t="str">
            <v>2 S 04 200 08</v>
          </cell>
          <cell r="B447" t="str">
            <v>Corpo BSCC 3,00 x 3,00 m alt. 1,00 a 2,50 m</v>
          </cell>
          <cell r="E447" t="str">
            <v>m</v>
          </cell>
          <cell r="F447">
            <v>2496.2199999999998</v>
          </cell>
        </row>
        <row r="448">
          <cell r="A448" t="str">
            <v>2 S 04 200 09</v>
          </cell>
          <cell r="B448" t="str">
            <v>Corpo BSCC 1,50 x 1,50 m alt. 2,50 a 5,00 m</v>
          </cell>
          <cell r="E448" t="str">
            <v>m</v>
          </cell>
          <cell r="F448">
            <v>932.05</v>
          </cell>
        </row>
        <row r="449">
          <cell r="A449" t="str">
            <v>2 S 04 200 10</v>
          </cell>
          <cell r="B449" t="str">
            <v>Corpo BSCC 2,00 x 2,00 m alt. 2,50 a 5,00 m</v>
          </cell>
          <cell r="E449" t="str">
            <v>m</v>
          </cell>
          <cell r="F449">
            <v>1443.11</v>
          </cell>
        </row>
        <row r="450">
          <cell r="A450" t="str">
            <v>2 S 04 200 11</v>
          </cell>
          <cell r="B450" t="str">
            <v>Corpo BSCC 2,50 x 2,50 m alt. 2,50 a 5,00 m</v>
          </cell>
          <cell r="E450" t="str">
            <v>m</v>
          </cell>
          <cell r="F450">
            <v>2118.4699999999998</v>
          </cell>
        </row>
        <row r="451">
          <cell r="A451" t="str">
            <v>2 S 04 200 12</v>
          </cell>
          <cell r="B451" t="str">
            <v>Corpo BSCC 3,00 x 3,00 m alt. 2,50 a 5,00 m</v>
          </cell>
          <cell r="E451" t="str">
            <v>m</v>
          </cell>
          <cell r="F451">
            <v>3067.32</v>
          </cell>
        </row>
        <row r="452">
          <cell r="A452" t="str">
            <v>2 S 04 200 13</v>
          </cell>
          <cell r="B452" t="str">
            <v>Corpo BSCC 1,50 x 1,50 m alt. 5,00 a 7,50 m</v>
          </cell>
          <cell r="E452" t="str">
            <v>m</v>
          </cell>
          <cell r="F452">
            <v>1063.42</v>
          </cell>
        </row>
        <row r="453">
          <cell r="A453" t="str">
            <v>2 S 04 200 14</v>
          </cell>
          <cell r="B453" t="str">
            <v>Corpo BSCC 2,00 x 2,00 m alt. 5,00 a 7,50 m</v>
          </cell>
          <cell r="E453" t="str">
            <v>m</v>
          </cell>
          <cell r="F453">
            <v>1623.18</v>
          </cell>
        </row>
        <row r="454">
          <cell r="A454" t="str">
            <v>2 S 04 200 15</v>
          </cell>
          <cell r="B454" t="str">
            <v>Corpo BSCC 2,50 x 2,50 m alt. 5,00 a 7,50 m</v>
          </cell>
          <cell r="E454" t="str">
            <v>m</v>
          </cell>
          <cell r="F454">
            <v>2370.19</v>
          </cell>
        </row>
        <row r="455">
          <cell r="A455" t="str">
            <v>2 S 04 200 16</v>
          </cell>
          <cell r="B455" t="str">
            <v>Corpo BSCC 3,00 x 3,00 m alt. 5,00 a 7,50 m</v>
          </cell>
          <cell r="E455" t="str">
            <v>m</v>
          </cell>
          <cell r="F455">
            <v>3359.73</v>
          </cell>
        </row>
        <row r="456">
          <cell r="A456" t="str">
            <v>2 S 04 200 17</v>
          </cell>
          <cell r="B456" t="str">
            <v>Corpo BSCC 1,50 x 1,50 m alt. 7,50 a 10,00 m</v>
          </cell>
          <cell r="E456" t="str">
            <v>m</v>
          </cell>
          <cell r="F456">
            <v>1223.9100000000001</v>
          </cell>
        </row>
        <row r="457">
          <cell r="A457" t="str">
            <v>2 S 04 200 18</v>
          </cell>
          <cell r="B457" t="str">
            <v>Corpo BSCC 2,00 x 2,00 m alt. 7,50 a 10,00 m</v>
          </cell>
          <cell r="E457" t="str">
            <v>m</v>
          </cell>
          <cell r="F457">
            <v>1828.6</v>
          </cell>
        </row>
        <row r="458">
          <cell r="A458" t="str">
            <v>2 S 04 200 19</v>
          </cell>
          <cell r="B458" t="str">
            <v>Corpo BSCC 2,50 x 2,50 m alt. 7,50 a 10,00 m</v>
          </cell>
          <cell r="E458" t="str">
            <v>m</v>
          </cell>
          <cell r="F458">
            <v>2612.86</v>
          </cell>
        </row>
        <row r="459">
          <cell r="A459" t="str">
            <v>2 S 04 200 20</v>
          </cell>
          <cell r="B459" t="str">
            <v>Corpo BSCC 3,00 x 3,00 m alt. 7,50 a 10,00 m</v>
          </cell>
          <cell r="E459" t="str">
            <v>m</v>
          </cell>
          <cell r="F459">
            <v>3692.26</v>
          </cell>
        </row>
        <row r="460">
          <cell r="A460" t="str">
            <v>2 S 04 200 21</v>
          </cell>
          <cell r="B460" t="str">
            <v>Corpo BSCC 1,50 x 1,50 m alt. 10,00 a 12,50 m</v>
          </cell>
          <cell r="E460" t="str">
            <v>m</v>
          </cell>
          <cell r="F460">
            <v>1274.94</v>
          </cell>
        </row>
        <row r="461">
          <cell r="A461" t="str">
            <v>2 S 04 200 22</v>
          </cell>
          <cell r="B461" t="str">
            <v>Corpo BSCC 2,00 x 2,00 m alt. 10,00 a 12,50 m</v>
          </cell>
          <cell r="E461" t="str">
            <v>m</v>
          </cell>
          <cell r="F461">
            <v>1990.99</v>
          </cell>
        </row>
        <row r="462">
          <cell r="A462" t="str">
            <v>2 S 04 200 23</v>
          </cell>
          <cell r="B462" t="str">
            <v>Corpo BSCC 2,50 x 2,50 m alt. 10,00 a 12,50 m</v>
          </cell>
          <cell r="E462" t="str">
            <v>m</v>
          </cell>
          <cell r="F462">
            <v>2874.2</v>
          </cell>
        </row>
        <row r="463">
          <cell r="A463" t="str">
            <v>2 S 04 200 24</v>
          </cell>
          <cell r="B463" t="str">
            <v>Corpo BSCC 3,00 a 3,00 m alt. 10,00 a 12,50 m</v>
          </cell>
          <cell r="E463" t="str">
            <v>m</v>
          </cell>
          <cell r="F463">
            <v>4012.73</v>
          </cell>
        </row>
        <row r="464">
          <cell r="A464" t="str">
            <v>2 S 04 200 25</v>
          </cell>
          <cell r="B464" t="str">
            <v>Corpo BSCC 1,50 x 1,50 m alt. 12,50 a 15,00 m</v>
          </cell>
          <cell r="E464" t="str">
            <v>m</v>
          </cell>
          <cell r="F464">
            <v>1339.2</v>
          </cell>
        </row>
        <row r="465">
          <cell r="A465" t="str">
            <v>2 S 04 200 26</v>
          </cell>
          <cell r="B465" t="str">
            <v>Corpo BSCC 2,00 a 2,00 m alt. 12,50 a 15,00 m</v>
          </cell>
          <cell r="E465" t="str">
            <v>m</v>
          </cell>
          <cell r="F465">
            <v>2140.7800000000002</v>
          </cell>
        </row>
        <row r="466">
          <cell r="A466" t="str">
            <v>2 S 04 200 27</v>
          </cell>
          <cell r="B466" t="str">
            <v>Corpo BSCC 2,50 x 2,50 m alt. 12,50 a 15,00 m</v>
          </cell>
          <cell r="E466" t="str">
            <v>m</v>
          </cell>
          <cell r="F466">
            <v>3247.57</v>
          </cell>
        </row>
        <row r="467">
          <cell r="A467" t="str">
            <v>2 S 04 200 28</v>
          </cell>
          <cell r="B467" t="str">
            <v>Corpo BSCC 3,00 x 3,00 m alt. 12,50 a 15,00 m</v>
          </cell>
          <cell r="E467" t="str">
            <v>m</v>
          </cell>
          <cell r="F467">
            <v>4343</v>
          </cell>
        </row>
        <row r="468">
          <cell r="A468" t="str">
            <v>2 S 04 201 01</v>
          </cell>
          <cell r="B468" t="str">
            <v>Boca BSCC 1,50 x 1,50 m normal</v>
          </cell>
          <cell r="E468" t="str">
            <v>und</v>
          </cell>
          <cell r="F468">
            <v>5412.49</v>
          </cell>
        </row>
        <row r="469">
          <cell r="A469" t="str">
            <v>2 S 04 201 02</v>
          </cell>
          <cell r="B469" t="str">
            <v>Boca BSCC 2,00 x 2,00 m normal</v>
          </cell>
          <cell r="E469" t="str">
            <v>und</v>
          </cell>
          <cell r="F469">
            <v>8475.8799999999992</v>
          </cell>
        </row>
        <row r="470">
          <cell r="A470" t="str">
            <v>2 S 04 201 03</v>
          </cell>
          <cell r="B470" t="str">
            <v>Boca BSCC 2,50 x 2,50 m normal</v>
          </cell>
          <cell r="E470" t="str">
            <v>und</v>
          </cell>
          <cell r="F470">
            <v>11448.96</v>
          </cell>
        </row>
        <row r="471">
          <cell r="A471" t="str">
            <v>2 S 04 201 04</v>
          </cell>
          <cell r="B471" t="str">
            <v>Boca BSCC 3,00 x 3,00 m normal</v>
          </cell>
          <cell r="E471" t="str">
            <v>und</v>
          </cell>
          <cell r="F471">
            <v>16400.13</v>
          </cell>
        </row>
        <row r="472">
          <cell r="A472" t="str">
            <v>2 S 04 201 05</v>
          </cell>
          <cell r="B472" t="str">
            <v>Boca BSCC 1,50 x 1,50 m - esc.=15</v>
          </cell>
          <cell r="E472" t="str">
            <v>und</v>
          </cell>
          <cell r="F472">
            <v>5507.51</v>
          </cell>
        </row>
        <row r="473">
          <cell r="A473" t="str">
            <v>2 S 04 201 06</v>
          </cell>
          <cell r="B473" t="str">
            <v>Boca BSCC 2,00 x 2,00 m - esc.=15</v>
          </cell>
          <cell r="E473" t="str">
            <v>und</v>
          </cell>
          <cell r="F473">
            <v>8579.7000000000007</v>
          </cell>
        </row>
        <row r="474">
          <cell r="A474" t="str">
            <v>2 S 04 201 07</v>
          </cell>
          <cell r="B474" t="str">
            <v>Boca BSCC 2,50 x 2,50 m - esc.=15</v>
          </cell>
          <cell r="E474" t="str">
            <v>und</v>
          </cell>
          <cell r="F474">
            <v>12065.22</v>
          </cell>
        </row>
        <row r="475">
          <cell r="A475" t="str">
            <v>2 S 04 201 08</v>
          </cell>
          <cell r="B475" t="str">
            <v>Boca BSCC 3,00 x 3,00 m - esc.=15</v>
          </cell>
          <cell r="E475" t="str">
            <v>und</v>
          </cell>
          <cell r="F475">
            <v>17191.55</v>
          </cell>
        </row>
        <row r="476">
          <cell r="A476" t="str">
            <v>2 S 04 201 09</v>
          </cell>
          <cell r="B476" t="str">
            <v>Boca BSCC 1,50 x 1,50 m - esc.=30</v>
          </cell>
          <cell r="E476" t="str">
            <v>und</v>
          </cell>
          <cell r="F476">
            <v>6004.52</v>
          </cell>
        </row>
        <row r="477">
          <cell r="A477" t="str">
            <v>2 S 04 201 10</v>
          </cell>
          <cell r="B477" t="str">
            <v>Boca BSCC 2,00 x 2,00 m - esc.=30</v>
          </cell>
          <cell r="E477" t="str">
            <v>und</v>
          </cell>
          <cell r="F477">
            <v>9336.23</v>
          </cell>
        </row>
        <row r="478">
          <cell r="A478" t="str">
            <v>2 S 04 201 11</v>
          </cell>
          <cell r="B478" t="str">
            <v>Boca BSCC 2,50 x 2,50 m - esc.=30</v>
          </cell>
          <cell r="E478" t="str">
            <v>und</v>
          </cell>
          <cell r="F478">
            <v>13432.34</v>
          </cell>
        </row>
        <row r="479">
          <cell r="A479" t="str">
            <v>2 S 04 201 12</v>
          </cell>
          <cell r="B479" t="str">
            <v>Boca BSCC 3,00 x 3,00 m =esc.=30</v>
          </cell>
          <cell r="E479" t="str">
            <v>und</v>
          </cell>
          <cell r="F479">
            <v>18960.41</v>
          </cell>
        </row>
        <row r="480">
          <cell r="A480" t="str">
            <v>2 S 04 201 13</v>
          </cell>
          <cell r="B480" t="str">
            <v>Boca BSCC 1,50 x 1,50 m - esc.=45</v>
          </cell>
          <cell r="E480" t="str">
            <v>und</v>
          </cell>
          <cell r="F480">
            <v>7470.4</v>
          </cell>
        </row>
        <row r="481">
          <cell r="A481" t="str">
            <v>2 S 04 201 14</v>
          </cell>
          <cell r="B481" t="str">
            <v>Boca BSCC 2,00 x 2,00 m - esc.=45</v>
          </cell>
          <cell r="E481" t="str">
            <v>und</v>
          </cell>
          <cell r="F481">
            <v>11996.21</v>
          </cell>
        </row>
        <row r="482">
          <cell r="A482" t="str">
            <v>2 S 04 201 15</v>
          </cell>
          <cell r="B482" t="str">
            <v>Boca BSCC 2,50 x 2,50 m - esc.=45</v>
          </cell>
          <cell r="E482" t="str">
            <v>und</v>
          </cell>
          <cell r="F482">
            <v>17013.89</v>
          </cell>
        </row>
        <row r="483">
          <cell r="A483" t="str">
            <v>2 S 04 201 16</v>
          </cell>
          <cell r="B483" t="str">
            <v>Boca BSCC 3,00 x 3,00 m - esc.=45</v>
          </cell>
          <cell r="E483" t="str">
            <v>und</v>
          </cell>
          <cell r="F483">
            <v>23924.55</v>
          </cell>
        </row>
        <row r="484">
          <cell r="A484" t="str">
            <v>2 S 04 210 01</v>
          </cell>
          <cell r="B484" t="str">
            <v>Corpo BDCC 1,50 x 1,50 m alt. 0 a 1,00 m</v>
          </cell>
          <cell r="E484" t="str">
            <v>m</v>
          </cell>
          <cell r="F484">
            <v>1647.9</v>
          </cell>
        </row>
        <row r="485">
          <cell r="A485" t="str">
            <v>2 S 04 210 02</v>
          </cell>
          <cell r="B485" t="str">
            <v>Corpo BDCC 2,00 x 2,00 m alt. 0 a 1,00 m</v>
          </cell>
          <cell r="E485" t="str">
            <v>m</v>
          </cell>
          <cell r="F485">
            <v>2391.0500000000002</v>
          </cell>
        </row>
        <row r="486">
          <cell r="A486" t="str">
            <v>2 S 04 210 03</v>
          </cell>
          <cell r="B486" t="str">
            <v>Corpo BDCC 2,50 x 2,50 m alt. 0 a 1,00 m</v>
          </cell>
          <cell r="E486" t="str">
            <v>m</v>
          </cell>
          <cell r="F486">
            <v>3013.05</v>
          </cell>
        </row>
        <row r="487">
          <cell r="A487" t="str">
            <v>2 S 04 210 04</v>
          </cell>
          <cell r="B487" t="str">
            <v>Corpo BDCC 3,00 x 3,00 m alt. 0 a 1,00</v>
          </cell>
          <cell r="E487" t="str">
            <v>m</v>
          </cell>
          <cell r="F487">
            <v>4144.82</v>
          </cell>
        </row>
        <row r="488">
          <cell r="A488" t="str">
            <v>2 S 04 210 05</v>
          </cell>
          <cell r="B488" t="str">
            <v>Corpo BDCC 1,50 x 1,50 m alt. 1,00 a 2,50 m</v>
          </cell>
          <cell r="E488" t="str">
            <v>m</v>
          </cell>
          <cell r="F488">
            <v>1450.24</v>
          </cell>
        </row>
        <row r="489">
          <cell r="A489" t="str">
            <v>2 S 04 210 06</v>
          </cell>
          <cell r="B489" t="str">
            <v>Corpo BDCC 2,00 x 2,00 m alt. 1,00 a 2,50 m</v>
          </cell>
          <cell r="E489" t="str">
            <v>m</v>
          </cell>
          <cell r="F489">
            <v>2123.17</v>
          </cell>
        </row>
        <row r="490">
          <cell r="A490" t="str">
            <v>2 S 04 210 07</v>
          </cell>
          <cell r="B490" t="str">
            <v>Corpo BDCC 2,50 x 2,50 m alt. 1,00 a 2,50 m</v>
          </cell>
          <cell r="E490" t="str">
            <v>m</v>
          </cell>
          <cell r="F490">
            <v>2864.59</v>
          </cell>
        </row>
        <row r="491">
          <cell r="A491" t="str">
            <v>2 S 04 210 08</v>
          </cell>
          <cell r="B491" t="str">
            <v>Corpo BDCC 3,00 x 3,00 m alt. 1,00 a 2,50 m</v>
          </cell>
          <cell r="E491" t="str">
            <v>m</v>
          </cell>
          <cell r="F491">
            <v>3930.89</v>
          </cell>
        </row>
        <row r="492">
          <cell r="A492" t="str">
            <v>2 S 04 210 09</v>
          </cell>
          <cell r="B492" t="str">
            <v>Corpo BDCC 1,50 x 1,50 m alt. 2,50 a 5,00 m</v>
          </cell>
          <cell r="E492" t="str">
            <v>m</v>
          </cell>
          <cell r="F492">
            <v>1546.34</v>
          </cell>
        </row>
        <row r="493">
          <cell r="A493" t="str">
            <v>2 S 04 210 10</v>
          </cell>
          <cell r="B493" t="str">
            <v>Corpo BDCC 2,00 x 2,00 m alt. 2,50 a 5,00 m</v>
          </cell>
          <cell r="E493" t="str">
            <v>m</v>
          </cell>
          <cell r="F493">
            <v>2407.67</v>
          </cell>
        </row>
        <row r="494">
          <cell r="A494" t="str">
            <v>2 S 04 210 11</v>
          </cell>
          <cell r="B494" t="str">
            <v>Corpo BDCC 2,50 x 2,50 m alt. 2,50 a 5,00 m</v>
          </cell>
          <cell r="E494" t="str">
            <v>m</v>
          </cell>
          <cell r="F494">
            <v>3344.94</v>
          </cell>
        </row>
        <row r="495">
          <cell r="A495" t="str">
            <v>2 S 04 210 12</v>
          </cell>
          <cell r="B495" t="str">
            <v>Corpo BDCC 3,00 x 3,00 m alt. 2,50 a 5,00 m</v>
          </cell>
          <cell r="E495" t="str">
            <v>m</v>
          </cell>
          <cell r="F495">
            <v>4362.68</v>
          </cell>
        </row>
        <row r="496">
          <cell r="A496" t="str">
            <v>2 S 04 210 13</v>
          </cell>
          <cell r="B496" t="str">
            <v>Corpo BDCC 1,50 x 1,50 m alt. 5,00 a 7,50 m</v>
          </cell>
          <cell r="E496" t="str">
            <v>m</v>
          </cell>
          <cell r="F496">
            <v>1760.86</v>
          </cell>
        </row>
        <row r="497">
          <cell r="A497" t="str">
            <v>2 S 04 210 14</v>
          </cell>
          <cell r="B497" t="str">
            <v>Corpo BDCC 2,00 a 2,00 m alt. 5,00 a 7,50 m</v>
          </cell>
          <cell r="E497" t="str">
            <v>m</v>
          </cell>
          <cell r="F497">
            <v>2780.87</v>
          </cell>
        </row>
        <row r="498">
          <cell r="A498" t="str">
            <v>2 S 04 210 15</v>
          </cell>
          <cell r="B498" t="str">
            <v>Corpo BDCC 2,50 x 2,50 m alt. 5,00 a 7,50 m</v>
          </cell>
          <cell r="E498" t="str">
            <v>m</v>
          </cell>
          <cell r="F498">
            <v>3808.73</v>
          </cell>
        </row>
        <row r="499">
          <cell r="A499" t="str">
            <v>2 S 04 210 16</v>
          </cell>
          <cell r="B499" t="str">
            <v>Corpo BDCC 3,00 x 3,00 m alt. 5,00 a 7,50 m</v>
          </cell>
          <cell r="E499" t="str">
            <v>m</v>
          </cell>
          <cell r="F499">
            <v>5214.3500000000004</v>
          </cell>
        </row>
        <row r="500">
          <cell r="A500" t="str">
            <v>2 S 04 210 17</v>
          </cell>
          <cell r="B500" t="str">
            <v>Corpo BDCC 1,50 x 1,50 m alt. 7,50 a 10,00 m</v>
          </cell>
          <cell r="E500" t="str">
            <v>m</v>
          </cell>
          <cell r="F500">
            <v>1941.68</v>
          </cell>
        </row>
        <row r="501">
          <cell r="A501" t="str">
            <v>2 S 04 210 18</v>
          </cell>
          <cell r="B501" t="str">
            <v>Corpo BDCC 2,00 x 2,00 m alt. 7,50 a 10,00 m</v>
          </cell>
          <cell r="E501" t="str">
            <v>m</v>
          </cell>
          <cell r="F501">
            <v>3195.72</v>
          </cell>
        </row>
        <row r="502">
          <cell r="A502" t="str">
            <v>2 S 04 210 19</v>
          </cell>
          <cell r="B502" t="str">
            <v>Corpo BDCC 2,50 x 2,50 m alt. 7,50 a 10,00 m</v>
          </cell>
          <cell r="E502" t="str">
            <v>m</v>
          </cell>
          <cell r="F502">
            <v>4089.68</v>
          </cell>
        </row>
        <row r="503">
          <cell r="A503" t="str">
            <v>2 S 04 210 20</v>
          </cell>
          <cell r="B503" t="str">
            <v>Corpo BDCC 3,00 x 3,00 m alt. 7,50 a 10,00 m</v>
          </cell>
          <cell r="E503" t="str">
            <v>m</v>
          </cell>
          <cell r="F503">
            <v>5832.59</v>
          </cell>
        </row>
        <row r="504">
          <cell r="A504" t="str">
            <v>2 S 04 210 21</v>
          </cell>
          <cell r="B504" t="str">
            <v>Corpo BDCC 1,50 x 1,50 m alt. 10,00 a 12,50 m</v>
          </cell>
          <cell r="E504" t="str">
            <v>m</v>
          </cell>
          <cell r="F504">
            <v>2186.4499999999998</v>
          </cell>
        </row>
        <row r="505">
          <cell r="A505" t="str">
            <v>2 S 04 210 22</v>
          </cell>
          <cell r="B505" t="str">
            <v>Corpo BDCC 2,00 x 2,00 m alt. 10,00 a 12,50 m</v>
          </cell>
          <cell r="E505" t="str">
            <v>m</v>
          </cell>
          <cell r="F505">
            <v>3493.64</v>
          </cell>
        </row>
        <row r="506">
          <cell r="A506" t="str">
            <v>2 S 04 210 23</v>
          </cell>
          <cell r="B506" t="str">
            <v>Corpo BDCC 2,50 x 2,50 m alt. 10,00 a 12,50 m</v>
          </cell>
          <cell r="E506" t="str">
            <v>m</v>
          </cell>
          <cell r="F506">
            <v>4625.7</v>
          </cell>
        </row>
        <row r="507">
          <cell r="A507" t="str">
            <v>2 S 04 210 24</v>
          </cell>
          <cell r="B507" t="str">
            <v>Corpo BDCC 3,00 x 3,00 m alt. 10,00 a 12,50 m</v>
          </cell>
          <cell r="E507" t="str">
            <v>m</v>
          </cell>
          <cell r="F507">
            <v>6528.06</v>
          </cell>
        </row>
        <row r="508">
          <cell r="A508" t="str">
            <v>2 S 04 210 25</v>
          </cell>
          <cell r="B508" t="str">
            <v>Corpo BDCC 1,50 x 1,50 m alt. 12,50 a 15,00 m</v>
          </cell>
          <cell r="E508" t="str">
            <v>m</v>
          </cell>
          <cell r="F508">
            <v>2329.8000000000002</v>
          </cell>
        </row>
        <row r="509">
          <cell r="A509" t="str">
            <v>2 S 04 210 26</v>
          </cell>
          <cell r="B509" t="str">
            <v>Corpo BDCC 2,00 x 2,00 m alt. 12,50 a 15,00 m</v>
          </cell>
          <cell r="E509" t="str">
            <v>m</v>
          </cell>
          <cell r="F509">
            <v>3582.84</v>
          </cell>
        </row>
        <row r="510">
          <cell r="A510" t="str">
            <v>2 S 04 210 27</v>
          </cell>
          <cell r="B510" t="str">
            <v>Corpo BDCC 2,50 x 2,50 m alt. 12,50 a 15,00 m</v>
          </cell>
          <cell r="E510" t="str">
            <v>m</v>
          </cell>
          <cell r="F510">
            <v>5058.41</v>
          </cell>
        </row>
        <row r="511">
          <cell r="A511" t="str">
            <v>2 S 04 210 28</v>
          </cell>
          <cell r="B511" t="str">
            <v>Corpo BDCC 3,00 x 3,00 m alt. 12,50 a 15,00 m</v>
          </cell>
          <cell r="E511" t="str">
            <v>m</v>
          </cell>
          <cell r="F511">
            <v>6511.08</v>
          </cell>
        </row>
        <row r="512">
          <cell r="A512" t="str">
            <v>2 S 04 211 01</v>
          </cell>
          <cell r="B512" t="str">
            <v>Boca BDCC 1,50 x 1,50 m normal</v>
          </cell>
          <cell r="E512" t="str">
            <v>und</v>
          </cell>
          <cell r="F512">
            <v>6291.38</v>
          </cell>
        </row>
        <row r="513">
          <cell r="A513" t="str">
            <v>2 S 04 211 02</v>
          </cell>
          <cell r="B513" t="str">
            <v>Boca BDCC 2,00 x 2,00 m normal</v>
          </cell>
          <cell r="E513" t="str">
            <v>und</v>
          </cell>
          <cell r="F513">
            <v>9830.24</v>
          </cell>
        </row>
        <row r="514">
          <cell r="A514" t="str">
            <v>2 S 04 211 03</v>
          </cell>
          <cell r="B514" t="str">
            <v>Boca BDCC 2,50 x 2,50 m normal</v>
          </cell>
          <cell r="E514" t="str">
            <v>und</v>
          </cell>
          <cell r="F514">
            <v>13824.95</v>
          </cell>
        </row>
        <row r="515">
          <cell r="A515" t="str">
            <v>2 S 04 211 04</v>
          </cell>
          <cell r="B515" t="str">
            <v>Boca BDCC 3,00 x 3,00 m normal</v>
          </cell>
          <cell r="E515" t="str">
            <v>und</v>
          </cell>
          <cell r="F515">
            <v>20105.54</v>
          </cell>
        </row>
        <row r="516">
          <cell r="A516" t="str">
            <v>2 S 04 211 05</v>
          </cell>
          <cell r="B516" t="str">
            <v>Boca BDCC 1,50 x 1,50 m esc.=15</v>
          </cell>
          <cell r="E516" t="str">
            <v>und</v>
          </cell>
          <cell r="F516">
            <v>6905.86</v>
          </cell>
        </row>
        <row r="517">
          <cell r="A517" t="str">
            <v>2 S 04 211 06</v>
          </cell>
          <cell r="B517" t="str">
            <v>Boca BDCC 2,00 x 2,00 m esc=15</v>
          </cell>
          <cell r="E517" t="str">
            <v>und</v>
          </cell>
          <cell r="F517">
            <v>10814.78</v>
          </cell>
        </row>
        <row r="518">
          <cell r="A518" t="str">
            <v>2 S 04 211 07</v>
          </cell>
          <cell r="B518" t="str">
            <v>Boca BDCC 2,50 x 2,50 m esc=15</v>
          </cell>
          <cell r="E518" t="str">
            <v>und</v>
          </cell>
          <cell r="F518">
            <v>14896.79</v>
          </cell>
        </row>
        <row r="519">
          <cell r="A519" t="str">
            <v>2 S 04 211 08</v>
          </cell>
          <cell r="B519" t="str">
            <v>Boca BDCC 3,00 x 3,00 m esc=15</v>
          </cell>
          <cell r="E519" t="str">
            <v>und</v>
          </cell>
          <cell r="F519">
            <v>21578.83</v>
          </cell>
        </row>
        <row r="520">
          <cell r="A520" t="str">
            <v>2 S 04 211 09</v>
          </cell>
          <cell r="B520" t="str">
            <v>Boca BDCC 1,50 x 1,50 m - esc.=30</v>
          </cell>
          <cell r="E520" t="str">
            <v>und</v>
          </cell>
          <cell r="F520">
            <v>7125.6</v>
          </cell>
        </row>
        <row r="521">
          <cell r="A521" t="str">
            <v>2 S 04 211 10</v>
          </cell>
          <cell r="B521" t="str">
            <v>Boca BDCC 2,00 x 2,00 m esc=30</v>
          </cell>
          <cell r="E521" t="str">
            <v>und</v>
          </cell>
          <cell r="F521">
            <v>11637.63</v>
          </cell>
        </row>
        <row r="522">
          <cell r="A522" t="str">
            <v>2 S 04 211 11</v>
          </cell>
          <cell r="B522" t="str">
            <v>Boca BDCC 2,50 x 2,50 m esc.=30</v>
          </cell>
          <cell r="E522" t="str">
            <v>und</v>
          </cell>
          <cell r="F522">
            <v>15837.81</v>
          </cell>
        </row>
        <row r="523">
          <cell r="A523" t="str">
            <v>2 S 04 211 12</v>
          </cell>
          <cell r="B523" t="str">
            <v>Boca BDCC 3,00 x 3,00 m esc=30</v>
          </cell>
          <cell r="E523" t="str">
            <v>und</v>
          </cell>
          <cell r="F523">
            <v>24495.89</v>
          </cell>
        </row>
        <row r="524">
          <cell r="A524" t="str">
            <v>2 S 04 211 13</v>
          </cell>
          <cell r="B524" t="str">
            <v>Boca BDCC 1,50 x 1,50 m esc=45</v>
          </cell>
          <cell r="E524" t="str">
            <v>und</v>
          </cell>
          <cell r="F524">
            <v>9276.3700000000008</v>
          </cell>
        </row>
        <row r="525">
          <cell r="A525" t="str">
            <v>2 S 04 211 14</v>
          </cell>
          <cell r="B525" t="str">
            <v>Boca BDCC 2,00 x 2,00 m esc=45</v>
          </cell>
          <cell r="E525" t="str">
            <v>und</v>
          </cell>
          <cell r="F525">
            <v>14818.75</v>
          </cell>
        </row>
        <row r="526">
          <cell r="A526" t="str">
            <v>2 S 04 211 15</v>
          </cell>
          <cell r="B526" t="str">
            <v>Boca BDCC 2,50 x 2,50 m esc=45</v>
          </cell>
          <cell r="E526" t="str">
            <v>und</v>
          </cell>
          <cell r="F526">
            <v>21354.27</v>
          </cell>
        </row>
        <row r="527">
          <cell r="A527" t="str">
            <v>2 S 04 211 16</v>
          </cell>
          <cell r="B527" t="str">
            <v>Boca BDCC 3,00x3,00m - esc=45</v>
          </cell>
          <cell r="E527" t="str">
            <v>und</v>
          </cell>
          <cell r="F527">
            <v>31015.02</v>
          </cell>
        </row>
        <row r="528">
          <cell r="A528" t="str">
            <v>2 S 04 220 01</v>
          </cell>
          <cell r="B528" t="str">
            <v>Corpo BTCC 1,50 x 1,50 m alt. 0 a 1,00 m</v>
          </cell>
          <cell r="E528" t="str">
            <v>m</v>
          </cell>
          <cell r="F528">
            <v>2285.0500000000002</v>
          </cell>
        </row>
        <row r="529">
          <cell r="A529" t="str">
            <v>2 S 04 220 02</v>
          </cell>
          <cell r="B529" t="str">
            <v>Corpo BTCC 2,00 x 2,00 m alt. 0 a 1,00 m</v>
          </cell>
          <cell r="E529" t="str">
            <v>m</v>
          </cell>
          <cell r="F529">
            <v>3317.75</v>
          </cell>
        </row>
        <row r="530">
          <cell r="A530" t="str">
            <v>2 S 04 220 03</v>
          </cell>
          <cell r="B530" t="str">
            <v>Corpo BTCC 2,50 x 2,50 m alt. 0 a 1,00 m</v>
          </cell>
          <cell r="E530" t="str">
            <v>m</v>
          </cell>
          <cell r="F530">
            <v>4495.51</v>
          </cell>
        </row>
        <row r="531">
          <cell r="A531" t="str">
            <v>2 S 04 220 04</v>
          </cell>
          <cell r="B531" t="str">
            <v>Corpo BTCC 3,00 x 3,00 m alt. 0 a 1,00 m</v>
          </cell>
          <cell r="E531" t="str">
            <v>m</v>
          </cell>
          <cell r="F531">
            <v>5790.65</v>
          </cell>
        </row>
        <row r="532">
          <cell r="A532" t="str">
            <v>2 S 04 220 05</v>
          </cell>
          <cell r="B532" t="str">
            <v>Corpo BTCC 1,50 x 1,50 m alt. 1,00 a 2,50 m</v>
          </cell>
          <cell r="E532" t="str">
            <v>m</v>
          </cell>
          <cell r="F532">
            <v>2064.02</v>
          </cell>
        </row>
        <row r="533">
          <cell r="A533" t="str">
            <v>2 S 04 220 06</v>
          </cell>
          <cell r="B533" t="str">
            <v>Corpo BTCC 2,00 x 2,00 m alt. 1,00 a 2,50 m</v>
          </cell>
          <cell r="E533" t="str">
            <v>m</v>
          </cell>
          <cell r="F533">
            <v>3001.34</v>
          </cell>
        </row>
        <row r="534">
          <cell r="A534" t="str">
            <v>2 S 04 220 07</v>
          </cell>
          <cell r="B534" t="str">
            <v>Corpo BTCC 2,50 a 2,50 m alt. 1,00 a 2,50 m</v>
          </cell>
          <cell r="E534" t="str">
            <v>m</v>
          </cell>
          <cell r="F534">
            <v>3986.11</v>
          </cell>
        </row>
        <row r="535">
          <cell r="A535" t="str">
            <v>2 S 04 220 08</v>
          </cell>
          <cell r="B535" t="str">
            <v>Corpo BTCC 3,00 x 3,00 m alt. 1,00 a 2,50 m</v>
          </cell>
          <cell r="E535" t="str">
            <v>m</v>
          </cell>
          <cell r="F535">
            <v>5483.12</v>
          </cell>
        </row>
        <row r="536">
          <cell r="A536" t="str">
            <v>2 S 04 220 09</v>
          </cell>
          <cell r="B536" t="str">
            <v>Corpo BTCC 1,50 x 1,50 m alt. 2,50 a 5,00 m</v>
          </cell>
          <cell r="E536" t="str">
            <v>m</v>
          </cell>
          <cell r="F536">
            <v>2241.81</v>
          </cell>
        </row>
        <row r="537">
          <cell r="A537" t="str">
            <v>2 S 04 220 10</v>
          </cell>
          <cell r="B537" t="str">
            <v>Corpo BTCC 2,00 x 2,00 m alt. 2,50 a 5,00 m</v>
          </cell>
          <cell r="E537" t="str">
            <v>m</v>
          </cell>
          <cell r="F537">
            <v>3436.82</v>
          </cell>
        </row>
        <row r="538">
          <cell r="A538" t="str">
            <v>2 S 04 220 11</v>
          </cell>
          <cell r="B538" t="str">
            <v>Corpo BTCC 2,50 x 2,50 m alt. 2,50 a 5,00 m</v>
          </cell>
          <cell r="E538" t="str">
            <v>m</v>
          </cell>
          <cell r="F538">
            <v>4677.1400000000003</v>
          </cell>
        </row>
        <row r="539">
          <cell r="A539" t="str">
            <v>2 S 04 220 12</v>
          </cell>
          <cell r="B539" t="str">
            <v>Corpo BTCC 3,00 x 3,00 m alt. 2,50 a 5,00 m</v>
          </cell>
          <cell r="E539" t="str">
            <v>m</v>
          </cell>
          <cell r="F539">
            <v>6400.28</v>
          </cell>
        </row>
        <row r="540">
          <cell r="A540" t="str">
            <v>2 S 04 220 13</v>
          </cell>
          <cell r="B540" t="str">
            <v>Corpo BTCC 1,50 x 1,50 m alt. 5,00 a 7,50 m</v>
          </cell>
          <cell r="E540" t="str">
            <v>m</v>
          </cell>
          <cell r="F540">
            <v>2418.8000000000002</v>
          </cell>
        </row>
        <row r="541">
          <cell r="A541" t="str">
            <v>2 S 04 220 14</v>
          </cell>
          <cell r="B541" t="str">
            <v>Corpo BTCC 2,00 x 2,00 m alt. 5,00 a 7,50 m</v>
          </cell>
          <cell r="E541" t="str">
            <v>m</v>
          </cell>
          <cell r="F541">
            <v>3859.22</v>
          </cell>
        </row>
        <row r="542">
          <cell r="A542" t="str">
            <v>2 S 04 220 15</v>
          </cell>
          <cell r="B542" t="str">
            <v>Corpo BTCC 2,50 x 2,50 m alt. 5,00 a 7,50 m</v>
          </cell>
          <cell r="E542" t="str">
            <v>m</v>
          </cell>
          <cell r="F542">
            <v>5308.57</v>
          </cell>
        </row>
        <row r="543">
          <cell r="A543" t="str">
            <v>2 S 04 220 16</v>
          </cell>
          <cell r="B543" t="str">
            <v>Corpo BTCC 3,00 x 3,00 m alt. 5,00 a 7,50 m</v>
          </cell>
          <cell r="E543" t="str">
            <v>m</v>
          </cell>
          <cell r="F543">
            <v>7191.27</v>
          </cell>
        </row>
        <row r="544">
          <cell r="A544" t="str">
            <v>2 S 04 220 17</v>
          </cell>
          <cell r="B544" t="str">
            <v>Corpo BTCC 1,50 x 1,50 m alt. 7,50 a 10,00 m</v>
          </cell>
          <cell r="E544" t="str">
            <v>m</v>
          </cell>
          <cell r="F544">
            <v>2696.62</v>
          </cell>
        </row>
        <row r="545">
          <cell r="A545" t="str">
            <v>2 S 04 220 18</v>
          </cell>
          <cell r="B545" t="str">
            <v>Corpo BTCC 2,00 x 2,00 m alt. 7,50 m a 10,00 m</v>
          </cell>
          <cell r="E545" t="str">
            <v>m</v>
          </cell>
          <cell r="F545">
            <v>4355.76</v>
          </cell>
        </row>
        <row r="546">
          <cell r="A546" t="str">
            <v>2 S 04 220 19</v>
          </cell>
          <cell r="B546" t="str">
            <v>Corpo BTCC 2,50 x 2,50 m alt. 7,50 a 10,00 m</v>
          </cell>
          <cell r="E546" t="str">
            <v>m</v>
          </cell>
          <cell r="F546">
            <v>6040.14</v>
          </cell>
        </row>
        <row r="547">
          <cell r="A547" t="str">
            <v>2 S 04 220 20</v>
          </cell>
          <cell r="B547" t="str">
            <v>Corpo BTCC 3,00 x 3,00 m alt 7,50 a 10,00 m</v>
          </cell>
          <cell r="E547" t="str">
            <v>m</v>
          </cell>
          <cell r="F547">
            <v>8083.17</v>
          </cell>
        </row>
        <row r="548">
          <cell r="A548" t="str">
            <v>2 S 04 220 21</v>
          </cell>
          <cell r="B548" t="str">
            <v>Corpo BTCC 1,50 x 1,50 m alt. 10,00 a 12,50 m</v>
          </cell>
          <cell r="E548" t="str">
            <v>m</v>
          </cell>
          <cell r="F548">
            <v>3190.53</v>
          </cell>
        </row>
        <row r="549">
          <cell r="A549" t="str">
            <v>2 S 04 220 22</v>
          </cell>
          <cell r="B549" t="str">
            <v>Corpo BTCC 2,00 x 2,00 m alt. 10,00 a 12,50 m</v>
          </cell>
          <cell r="E549" t="str">
            <v>m</v>
          </cell>
          <cell r="F549">
            <v>4747.88</v>
          </cell>
        </row>
        <row r="550">
          <cell r="A550" t="str">
            <v>2 S 04 220 23</v>
          </cell>
          <cell r="B550" t="str">
            <v>Corpo BTCC 2,50 x 2,50 m alt. 10,00 a 12,50 m</v>
          </cell>
          <cell r="E550" t="str">
            <v>m</v>
          </cell>
          <cell r="F550">
            <v>6343.05</v>
          </cell>
        </row>
        <row r="551">
          <cell r="A551" t="str">
            <v>2 S 04 220 24</v>
          </cell>
          <cell r="B551" t="str">
            <v>Corpo BTCC 3,00 x 3,00 m alt. 10,00 a 12,50 m</v>
          </cell>
          <cell r="E551" t="str">
            <v>m</v>
          </cell>
          <cell r="F551">
            <v>8637.1299999999992</v>
          </cell>
        </row>
        <row r="552">
          <cell r="A552" t="str">
            <v>2 S 04 220 25</v>
          </cell>
          <cell r="B552" t="str">
            <v>Corpo BTCC 1,50 x 1,50 m alt. 12,50 a 15,00 m</v>
          </cell>
          <cell r="E552" t="str">
            <v>m</v>
          </cell>
          <cell r="F552">
            <v>3243.5</v>
          </cell>
        </row>
        <row r="553">
          <cell r="A553" t="str">
            <v>2 S 04 220 26</v>
          </cell>
          <cell r="B553" t="str">
            <v>Corpo BTCC 2,00 x 2,00 m alt. 12,50 a 15,00 m</v>
          </cell>
          <cell r="E553" t="str">
            <v>m</v>
          </cell>
          <cell r="F553">
            <v>5075.12</v>
          </cell>
        </row>
        <row r="554">
          <cell r="A554" t="str">
            <v>2 S 04 220 27</v>
          </cell>
          <cell r="B554" t="str">
            <v>Corpo BTCC 2,50 x 2,50 m alt. 12,50 a 15,00 m</v>
          </cell>
          <cell r="E554" t="str">
            <v>m</v>
          </cell>
          <cell r="F554">
            <v>6803.35</v>
          </cell>
        </row>
        <row r="555">
          <cell r="A555" t="str">
            <v>2 S 04 220 28</v>
          </cell>
          <cell r="B555" t="str">
            <v>Corpo BTCC 3,00 x 3,00 m alt. 12,50 a 15,00 m</v>
          </cell>
          <cell r="E555" t="str">
            <v>m</v>
          </cell>
          <cell r="F555">
            <v>9379.32</v>
          </cell>
        </row>
        <row r="556">
          <cell r="A556" t="str">
            <v>2 S 04 221 01</v>
          </cell>
          <cell r="B556" t="str">
            <v>Boca BTCC 1,50 x 1,50 m normal</v>
          </cell>
          <cell r="E556" t="str">
            <v>und</v>
          </cell>
          <cell r="F556">
            <v>7797.68</v>
          </cell>
        </row>
        <row r="557">
          <cell r="A557" t="str">
            <v>2 S 04 221 02</v>
          </cell>
          <cell r="B557" t="str">
            <v>Boca BTCC 2,00 x 2,00 m normal</v>
          </cell>
          <cell r="E557" t="str">
            <v>und</v>
          </cell>
          <cell r="F557">
            <v>11925.54</v>
          </cell>
        </row>
        <row r="558">
          <cell r="A558" t="str">
            <v>2 S 04 221 03</v>
          </cell>
          <cell r="B558" t="str">
            <v>Boca BTCC 2,50 x 2,50 m normal</v>
          </cell>
          <cell r="E558" t="str">
            <v>und</v>
          </cell>
          <cell r="F558">
            <v>16899.830000000002</v>
          </cell>
        </row>
        <row r="559">
          <cell r="A559" t="str">
            <v>2 S 04 221 04</v>
          </cell>
          <cell r="B559" t="str">
            <v>Boca BTCC 3,00 x 3,00 m normal</v>
          </cell>
          <cell r="E559" t="str">
            <v>und</v>
          </cell>
          <cell r="F559">
            <v>23995.86</v>
          </cell>
        </row>
        <row r="560">
          <cell r="A560" t="str">
            <v>2 S 04 221 05</v>
          </cell>
          <cell r="B560" t="str">
            <v>Boca BTCC 1,50 x 1,50 m esc=15</v>
          </cell>
          <cell r="E560" t="str">
            <v>und</v>
          </cell>
          <cell r="F560">
            <v>8445.08</v>
          </cell>
        </row>
        <row r="561">
          <cell r="A561" t="str">
            <v>2 S 04 221 06</v>
          </cell>
          <cell r="B561" t="str">
            <v>Boca BTCC 2,00 x 2,00 m esc=15</v>
          </cell>
          <cell r="E561" t="str">
            <v>und</v>
          </cell>
          <cell r="F561">
            <v>12824.04</v>
          </cell>
        </row>
        <row r="562">
          <cell r="A562" t="str">
            <v>2 S 04 221 07</v>
          </cell>
          <cell r="B562" t="str">
            <v>Boca BTCC 2,50 x 2,50 m esc=15</v>
          </cell>
          <cell r="E562" t="str">
            <v>und</v>
          </cell>
          <cell r="F562">
            <v>18228.060000000001</v>
          </cell>
        </row>
        <row r="563">
          <cell r="A563" t="str">
            <v>2 S 04 221 08</v>
          </cell>
          <cell r="B563" t="str">
            <v>Boca BTCC 3,00 x 3,00 m esc=15</v>
          </cell>
          <cell r="E563" t="str">
            <v>und</v>
          </cell>
          <cell r="F563">
            <v>23361.34</v>
          </cell>
        </row>
        <row r="564">
          <cell r="A564" t="str">
            <v>2 S 04 221 09</v>
          </cell>
          <cell r="B564" t="str">
            <v>Boca BTCC 1,50 x 1,50 m esc=30</v>
          </cell>
          <cell r="E564" t="str">
            <v>und</v>
          </cell>
          <cell r="F564">
            <v>8856.08</v>
          </cell>
        </row>
        <row r="565">
          <cell r="A565" t="str">
            <v>2 S 04 221 10</v>
          </cell>
          <cell r="B565" t="str">
            <v>Boca BTCC 2,00 x 2,00 m exc.=30</v>
          </cell>
          <cell r="E565" t="str">
            <v>und</v>
          </cell>
          <cell r="F565">
            <v>14169.67</v>
          </cell>
        </row>
        <row r="566">
          <cell r="A566" t="str">
            <v>2 S 04 221 11</v>
          </cell>
          <cell r="B566" t="str">
            <v>Boca BTCC 2,50 x 2,50 m esc=30</v>
          </cell>
          <cell r="E566" t="str">
            <v>und</v>
          </cell>
          <cell r="F566">
            <v>20764.759999999998</v>
          </cell>
        </row>
        <row r="567">
          <cell r="A567" t="str">
            <v>2 S 04 221 12</v>
          </cell>
          <cell r="B567" t="str">
            <v>Boca BTCC 3,00 x 3,00 m esc=30</v>
          </cell>
          <cell r="E567" t="str">
            <v>und</v>
          </cell>
          <cell r="F567">
            <v>29949.200000000001</v>
          </cell>
        </row>
        <row r="568">
          <cell r="A568" t="str">
            <v>2 S 04 221 13</v>
          </cell>
          <cell r="B568" t="str">
            <v>Boca BTCC 1,50 x 1,50 m esc.=45</v>
          </cell>
          <cell r="E568" t="str">
            <v>und</v>
          </cell>
          <cell r="F568">
            <v>11176.09</v>
          </cell>
        </row>
        <row r="569">
          <cell r="A569" t="str">
            <v>2 S 04 221 14</v>
          </cell>
          <cell r="B569" t="str">
            <v>Boca BTCC 2,00 x 2,00 m esc=45</v>
          </cell>
          <cell r="E569" t="str">
            <v>und</v>
          </cell>
          <cell r="F569">
            <v>17941.25</v>
          </cell>
        </row>
        <row r="570">
          <cell r="A570" t="str">
            <v>2 S 04 221 15</v>
          </cell>
          <cell r="B570" t="str">
            <v>Boca BTCC 2,50 x 2,50 m esc=45</v>
          </cell>
          <cell r="E570" t="str">
            <v>und</v>
          </cell>
          <cell r="F570">
            <v>26268.53</v>
          </cell>
        </row>
        <row r="571">
          <cell r="A571" t="str">
            <v>2 S 04 221 16</v>
          </cell>
          <cell r="B571" t="str">
            <v>Boca BTCC 3,00 x 3,00 m esc=45</v>
          </cell>
          <cell r="E571" t="str">
            <v>und</v>
          </cell>
          <cell r="F571">
            <v>37956.39</v>
          </cell>
        </row>
        <row r="572">
          <cell r="A572" t="str">
            <v>2 S 04 300 16</v>
          </cell>
          <cell r="B572" t="str">
            <v>Bueiro met. chapas múltiplas D=1,60 m galv.</v>
          </cell>
          <cell r="E572" t="str">
            <v>m</v>
          </cell>
          <cell r="F572">
            <v>1028.1099999999999</v>
          </cell>
        </row>
        <row r="573">
          <cell r="A573" t="str">
            <v>2 S 04 300 20</v>
          </cell>
          <cell r="B573" t="str">
            <v>Bueiro met.chapas múltiplas D=2,00 m galv.</v>
          </cell>
          <cell r="E573" t="str">
            <v>m</v>
          </cell>
          <cell r="F573">
            <v>1279.3399999999999</v>
          </cell>
        </row>
        <row r="574">
          <cell r="A574" t="str">
            <v>2 S 04 301 16</v>
          </cell>
          <cell r="B574" t="str">
            <v>Bueiro met. chapas múltiplas D=1,60 m rev. epoxy</v>
          </cell>
          <cell r="E574" t="str">
            <v>m</v>
          </cell>
          <cell r="F574">
            <v>1076.94</v>
          </cell>
        </row>
        <row r="575">
          <cell r="A575" t="str">
            <v>2 S 04 301 20</v>
          </cell>
          <cell r="B575" t="str">
            <v>Bueiro met. chapa múltipla D=2,00 m rev. epoxy</v>
          </cell>
          <cell r="E575" t="str">
            <v>m</v>
          </cell>
          <cell r="F575">
            <v>1339.98</v>
          </cell>
        </row>
        <row r="576">
          <cell r="A576" t="str">
            <v>2 S 04 310 16</v>
          </cell>
          <cell r="B576" t="str">
            <v>Bueiro met.s/ interrupção tráf. D=1,60m galv.</v>
          </cell>
          <cell r="E576" t="str">
            <v>m</v>
          </cell>
          <cell r="F576">
            <v>1958.05</v>
          </cell>
        </row>
        <row r="577">
          <cell r="A577" t="str">
            <v>2 S 04 310 20</v>
          </cell>
          <cell r="B577" t="str">
            <v>Bueiro met.s/ interrupção tráf. D=2,00m galv.</v>
          </cell>
          <cell r="E577" t="str">
            <v>m</v>
          </cell>
          <cell r="F577">
            <v>2435.4499999999998</v>
          </cell>
        </row>
        <row r="578">
          <cell r="A578" t="str">
            <v>2 S 04 311 16</v>
          </cell>
          <cell r="B578" t="str">
            <v>Bueiro met.s/interrupção tráf.D=1,60 m rev.epoxy</v>
          </cell>
          <cell r="E578" t="str">
            <v>m</v>
          </cell>
          <cell r="F578">
            <v>2031.03</v>
          </cell>
        </row>
        <row r="579">
          <cell r="A579" t="str">
            <v>2 S 04 311 20</v>
          </cell>
          <cell r="B579" t="str">
            <v>Bueiro met.s/interrupção traf.D=2,00 m rev.epoxy</v>
          </cell>
          <cell r="E579" t="str">
            <v>m</v>
          </cell>
          <cell r="F579">
            <v>2442.35</v>
          </cell>
        </row>
        <row r="580">
          <cell r="A580" t="str">
            <v>2 S 04 400 01</v>
          </cell>
          <cell r="B580" t="str">
            <v>Valeta prot.cortes c/revest. vegetal - VPC 01</v>
          </cell>
          <cell r="E580" t="str">
            <v>m</v>
          </cell>
          <cell r="F580">
            <v>41.27</v>
          </cell>
        </row>
        <row r="581">
          <cell r="A581" t="str">
            <v>2 S 04 400 02</v>
          </cell>
          <cell r="B581" t="str">
            <v>Valeta prot.cortes c/revest. vegetal - VPC 02</v>
          </cell>
          <cell r="E581" t="str">
            <v>m</v>
          </cell>
          <cell r="F581">
            <v>30.75</v>
          </cell>
        </row>
        <row r="582">
          <cell r="A582" t="str">
            <v>2 S 04 400 03</v>
          </cell>
          <cell r="B582" t="str">
            <v>Valeta prot.cortes c/revest.concreto - VPC 03</v>
          </cell>
          <cell r="E582" t="str">
            <v>m</v>
          </cell>
          <cell r="F582">
            <v>59.73</v>
          </cell>
        </row>
        <row r="583">
          <cell r="A583" t="str">
            <v>2 S 04 400 04</v>
          </cell>
          <cell r="B583" t="str">
            <v>Valeta prot.cortes c/revest.concreto - VPC 04</v>
          </cell>
          <cell r="E583" t="str">
            <v>m</v>
          </cell>
          <cell r="F583">
            <v>46.54</v>
          </cell>
        </row>
        <row r="584">
          <cell r="A584" t="str">
            <v>2 S 04 401 01</v>
          </cell>
          <cell r="B584" t="str">
            <v>Valeta prot.aterros c/revest. vegetal - VPA 01</v>
          </cell>
          <cell r="E584" t="str">
            <v>m</v>
          </cell>
          <cell r="F584">
            <v>42.65</v>
          </cell>
        </row>
        <row r="585">
          <cell r="A585" t="str">
            <v>2 S 04 401 02</v>
          </cell>
          <cell r="B585" t="str">
            <v>Valeta prot.aterros c/revest. vegetal - VPA 02</v>
          </cell>
          <cell r="E585" t="str">
            <v>m</v>
          </cell>
          <cell r="F585">
            <v>32.01</v>
          </cell>
        </row>
        <row r="586">
          <cell r="A586" t="str">
            <v>2 S 04 401 03</v>
          </cell>
          <cell r="B586" t="str">
            <v>Valeta prot.aterro c/revest. concreto - VPA 03</v>
          </cell>
          <cell r="E586" t="str">
            <v>m</v>
          </cell>
          <cell r="F586">
            <v>59.97</v>
          </cell>
        </row>
        <row r="587">
          <cell r="A587" t="str">
            <v>2 S 04 401 04</v>
          </cell>
          <cell r="B587" t="str">
            <v>Valeta prot.aterro c/revest. concreto - VPA 04</v>
          </cell>
          <cell r="E587" t="str">
            <v>m</v>
          </cell>
          <cell r="F587">
            <v>45.4</v>
          </cell>
        </row>
        <row r="588">
          <cell r="A588" t="str">
            <v>2 S 04 401 05</v>
          </cell>
          <cell r="B588" t="str">
            <v>Valeta prot.corte/aterro s/rev. - VPC 05/VPA 05</v>
          </cell>
          <cell r="E588" t="str">
            <v>m</v>
          </cell>
          <cell r="F588">
            <v>24.52</v>
          </cell>
        </row>
        <row r="589">
          <cell r="A589" t="str">
            <v>2 S 04 401 06</v>
          </cell>
          <cell r="B589" t="str">
            <v>Valeta prot.corte/aterro s/rev. - VPC 06/VPA 06</v>
          </cell>
          <cell r="E589" t="str">
            <v>m</v>
          </cell>
          <cell r="F589">
            <v>17.53</v>
          </cell>
        </row>
        <row r="590">
          <cell r="A590" t="str">
            <v>2 S 04 500 01</v>
          </cell>
          <cell r="B590" t="str">
            <v>Dreno longitudinal prof. p/corte em solo - DPS 01</v>
          </cell>
          <cell r="E590" t="str">
            <v>m</v>
          </cell>
          <cell r="F590">
            <v>27.55</v>
          </cell>
        </row>
        <row r="591">
          <cell r="A591" t="str">
            <v>2 S 04 500 02</v>
          </cell>
          <cell r="B591" t="str">
            <v>Dreno longitudinal prof. p/corte em solo - DPS 02</v>
          </cell>
          <cell r="E591" t="str">
            <v>m</v>
          </cell>
          <cell r="F591">
            <v>27.14</v>
          </cell>
        </row>
        <row r="592">
          <cell r="A592" t="str">
            <v>2 S 04 500 03</v>
          </cell>
          <cell r="B592" t="str">
            <v>Dreno longitudinal prof. p/corte em solo - DPS 03</v>
          </cell>
          <cell r="E592" t="str">
            <v>m</v>
          </cell>
          <cell r="F592">
            <v>38.75</v>
          </cell>
        </row>
        <row r="593">
          <cell r="A593" t="str">
            <v>2 S 04 500 04</v>
          </cell>
          <cell r="B593" t="str">
            <v>Dreno longitudinal prof. p/corte em solo - DPS 04</v>
          </cell>
          <cell r="E593" t="str">
            <v>m</v>
          </cell>
          <cell r="F593">
            <v>38.26</v>
          </cell>
        </row>
        <row r="594">
          <cell r="A594" t="str">
            <v>2 S 04 500 05</v>
          </cell>
          <cell r="B594" t="str">
            <v>Dreno longitudinal prof. p/corte em solo - DPS 05</v>
          </cell>
          <cell r="E594" t="str">
            <v>m</v>
          </cell>
          <cell r="F594">
            <v>44.31</v>
          </cell>
        </row>
        <row r="595">
          <cell r="A595" t="str">
            <v>2 S 04 500 06</v>
          </cell>
          <cell r="B595" t="str">
            <v>Dreno longitudinal prof. p/corte em solo - DPS 06</v>
          </cell>
          <cell r="E595" t="str">
            <v>m</v>
          </cell>
          <cell r="F595">
            <v>50.88</v>
          </cell>
        </row>
        <row r="596">
          <cell r="A596" t="str">
            <v>2 S 04 500 07</v>
          </cell>
          <cell r="B596" t="str">
            <v>Dreno longitudinal prof. p/corte em solo - DPS 07</v>
          </cell>
          <cell r="E596" t="str">
            <v>m</v>
          </cell>
          <cell r="F596">
            <v>61.18</v>
          </cell>
        </row>
        <row r="597">
          <cell r="A597" t="str">
            <v>2 S 04 500 08</v>
          </cell>
          <cell r="B597" t="str">
            <v>Dreno longitudinal prof. p/corte em solo - DPS 08</v>
          </cell>
          <cell r="E597" t="str">
            <v>m</v>
          </cell>
          <cell r="F597">
            <v>67.75</v>
          </cell>
        </row>
        <row r="598">
          <cell r="A598" t="str">
            <v>2 S 04 501 01</v>
          </cell>
          <cell r="B598" t="str">
            <v>Dreno longitudinal prof. p/corte em rocha - DPR 01</v>
          </cell>
          <cell r="E598" t="str">
            <v>m</v>
          </cell>
          <cell r="F598">
            <v>23.89</v>
          </cell>
        </row>
        <row r="599">
          <cell r="A599" t="str">
            <v>2 S 04 501 02</v>
          </cell>
          <cell r="B599" t="str">
            <v>Dreno longitudinal prof. p/corte em rocha - DPR 02</v>
          </cell>
          <cell r="E599" t="str">
            <v>m</v>
          </cell>
          <cell r="F599">
            <v>38.26</v>
          </cell>
        </row>
        <row r="600">
          <cell r="A600" t="str">
            <v>2 S 04 501 03</v>
          </cell>
          <cell r="B600" t="str">
            <v>Dreno longitudinal prof. p/corte em rocha - DPR 03</v>
          </cell>
          <cell r="E600" t="str">
            <v>m</v>
          </cell>
          <cell r="F600">
            <v>21.89</v>
          </cell>
        </row>
        <row r="601">
          <cell r="A601" t="str">
            <v>2 S 04 501 04</v>
          </cell>
          <cell r="B601" t="str">
            <v>Dreno longitudinal prof. p/corte em rocha - DPR 04</v>
          </cell>
          <cell r="E601" t="str">
            <v>m</v>
          </cell>
          <cell r="F601">
            <v>7.29</v>
          </cell>
        </row>
        <row r="602">
          <cell r="A602" t="str">
            <v>2 S 04 501 05</v>
          </cell>
          <cell r="B602" t="str">
            <v>Dreno longitudinal prof. p/corte em rocha - DPR 05</v>
          </cell>
          <cell r="E602" t="str">
            <v>m</v>
          </cell>
          <cell r="F602">
            <v>21.55</v>
          </cell>
        </row>
        <row r="603">
          <cell r="A603" t="str">
            <v>2 S 04 502 01</v>
          </cell>
          <cell r="B603" t="str">
            <v>Boca saída p/dreno longitudinal prof. BSD 01</v>
          </cell>
          <cell r="E603" t="str">
            <v>und</v>
          </cell>
          <cell r="F603">
            <v>71.16</v>
          </cell>
        </row>
        <row r="604">
          <cell r="A604" t="str">
            <v>2 S 04 502 02</v>
          </cell>
          <cell r="B604" t="str">
            <v>Boca saída p/dreno longitudinal prof. BSD 02</v>
          </cell>
          <cell r="E604" t="str">
            <v>und</v>
          </cell>
          <cell r="F604">
            <v>82.9</v>
          </cell>
        </row>
        <row r="605">
          <cell r="A605" t="str">
            <v>2 S 04 510 01</v>
          </cell>
          <cell r="B605" t="str">
            <v>Dreno sub-superficial - DSS 01</v>
          </cell>
          <cell r="E605" t="str">
            <v>m</v>
          </cell>
          <cell r="F605">
            <v>7.42</v>
          </cell>
        </row>
        <row r="606">
          <cell r="A606" t="str">
            <v>2 S 04 510 02</v>
          </cell>
          <cell r="B606" t="str">
            <v>Dreno sub-superficial - DSS 02</v>
          </cell>
          <cell r="E606" t="str">
            <v>m</v>
          </cell>
          <cell r="F606">
            <v>20.12</v>
          </cell>
        </row>
        <row r="607">
          <cell r="A607" t="str">
            <v>2 S 04 510 03</v>
          </cell>
          <cell r="B607" t="str">
            <v>Dreno sub-superficial - DSS 03</v>
          </cell>
          <cell r="E607" t="str">
            <v>m</v>
          </cell>
          <cell r="F607">
            <v>5.0599999999999996</v>
          </cell>
        </row>
        <row r="608">
          <cell r="A608" t="str">
            <v>2 S 04 510 04</v>
          </cell>
          <cell r="B608" t="str">
            <v>Dreno sub-superficial - DSS 04</v>
          </cell>
          <cell r="E608" t="str">
            <v>m</v>
          </cell>
          <cell r="F608">
            <v>26.52</v>
          </cell>
        </row>
        <row r="609">
          <cell r="A609" t="str">
            <v>2 S 04 511 01</v>
          </cell>
          <cell r="B609" t="str">
            <v>Boca saída p/dreno sub-superficial - BSD 03</v>
          </cell>
          <cell r="E609" t="str">
            <v>und</v>
          </cell>
          <cell r="F609">
            <v>32.799999999999997</v>
          </cell>
        </row>
        <row r="610">
          <cell r="A610" t="str">
            <v>2 S 04 520 01</v>
          </cell>
          <cell r="B610" t="str">
            <v>Dreno sub-horizontal - DSH 01</v>
          </cell>
          <cell r="E610" t="str">
            <v>m</v>
          </cell>
          <cell r="F610">
            <v>127.19</v>
          </cell>
        </row>
        <row r="611">
          <cell r="A611" t="str">
            <v>2 S 04 521 01</v>
          </cell>
          <cell r="B611" t="str">
            <v>Boca saída p/dreno sub-horizontal - BSD 04</v>
          </cell>
          <cell r="E611" t="str">
            <v>und</v>
          </cell>
          <cell r="F611">
            <v>8.4700000000000006</v>
          </cell>
        </row>
        <row r="612">
          <cell r="A612" t="str">
            <v>2 S 04 900 01</v>
          </cell>
          <cell r="B612" t="str">
            <v>Sarjeta triangular de concreto - STC 01</v>
          </cell>
          <cell r="E612" t="str">
            <v>m</v>
          </cell>
          <cell r="F612">
            <v>37.07</v>
          </cell>
        </row>
        <row r="613">
          <cell r="A613" t="str">
            <v>2 S 04 900 02</v>
          </cell>
          <cell r="B613" t="str">
            <v>Sarjeta triangular de concreto - STC 02</v>
          </cell>
          <cell r="E613" t="str">
            <v>m</v>
          </cell>
          <cell r="F613">
            <v>25.03</v>
          </cell>
        </row>
        <row r="614">
          <cell r="A614" t="str">
            <v>2 S 04 900 03</v>
          </cell>
          <cell r="B614" t="str">
            <v>Sarjeta triangular de concreto - STC 03</v>
          </cell>
          <cell r="E614" t="str">
            <v>m</v>
          </cell>
          <cell r="F614">
            <v>21.69</v>
          </cell>
        </row>
        <row r="615">
          <cell r="A615" t="str">
            <v>2 S 04 900 04</v>
          </cell>
          <cell r="B615" t="str">
            <v>Sarjeta triangular de concreto - STC 04</v>
          </cell>
          <cell r="E615" t="str">
            <v>m</v>
          </cell>
          <cell r="F615">
            <v>17.600000000000001</v>
          </cell>
        </row>
        <row r="616">
          <cell r="A616" t="str">
            <v>2 S 04 900 05</v>
          </cell>
          <cell r="B616" t="str">
            <v>Sarjeta triangular de concreto - STC 05</v>
          </cell>
          <cell r="E616" t="str">
            <v>m</v>
          </cell>
          <cell r="F616">
            <v>30.24</v>
          </cell>
        </row>
        <row r="617">
          <cell r="A617" t="str">
            <v>2 S 04 900 06</v>
          </cell>
          <cell r="B617" t="str">
            <v>Sarjeta triangular de concreto - STC 06</v>
          </cell>
          <cell r="E617" t="str">
            <v>m</v>
          </cell>
          <cell r="F617">
            <v>20.420000000000002</v>
          </cell>
        </row>
        <row r="618">
          <cell r="A618" t="str">
            <v>2 S 04 900 07</v>
          </cell>
          <cell r="B618" t="str">
            <v>Sarjeta triangular de concreto - STC 07</v>
          </cell>
          <cell r="E618" t="str">
            <v>m</v>
          </cell>
          <cell r="F618">
            <v>17.61</v>
          </cell>
        </row>
        <row r="619">
          <cell r="A619" t="str">
            <v>2 S 04 900 08</v>
          </cell>
          <cell r="B619" t="str">
            <v>Sarjeta triangular de concreto - STC 08</v>
          </cell>
          <cell r="E619" t="str">
            <v>m</v>
          </cell>
          <cell r="F619">
            <v>14.71</v>
          </cell>
        </row>
        <row r="620">
          <cell r="A620" t="str">
            <v>2 S 04 900 21</v>
          </cell>
          <cell r="B620" t="str">
            <v>Sarjeta canteiro central concreto - SCC 01</v>
          </cell>
          <cell r="E620" t="str">
            <v>m</v>
          </cell>
          <cell r="F620">
            <v>21.45</v>
          </cell>
        </row>
        <row r="621">
          <cell r="A621" t="str">
            <v>2 S 04 900 22</v>
          </cell>
          <cell r="B621" t="str">
            <v>Sarjeta canteiro central concreto - SCC 02</v>
          </cell>
          <cell r="E621" t="str">
            <v>m</v>
          </cell>
          <cell r="F621">
            <v>29.69</v>
          </cell>
        </row>
        <row r="622">
          <cell r="A622" t="str">
            <v>2 S 04 900 31</v>
          </cell>
          <cell r="B622" t="str">
            <v>Sarjeta triangular de grama - STG 01</v>
          </cell>
          <cell r="E622" t="str">
            <v>m</v>
          </cell>
          <cell r="F622">
            <v>13.88</v>
          </cell>
        </row>
        <row r="623">
          <cell r="A623" t="str">
            <v>2 S 04 900 32</v>
          </cell>
          <cell r="B623" t="str">
            <v>Sarjeta triangular de grama - STG 02</v>
          </cell>
          <cell r="E623" t="str">
            <v>m</v>
          </cell>
          <cell r="F623">
            <v>11.5</v>
          </cell>
        </row>
        <row r="624">
          <cell r="A624" t="str">
            <v>2 S 04 900 33</v>
          </cell>
          <cell r="B624" t="str">
            <v>Sarjeta triangular de grama - STG 03</v>
          </cell>
          <cell r="E624" t="str">
            <v>m</v>
          </cell>
          <cell r="F624">
            <v>9.89</v>
          </cell>
        </row>
        <row r="625">
          <cell r="A625" t="str">
            <v>2 S 04 900 34</v>
          </cell>
          <cell r="B625" t="str">
            <v>Sarjeta triangular de grama - STG 04</v>
          </cell>
          <cell r="E625" t="str">
            <v>m</v>
          </cell>
          <cell r="F625">
            <v>7.59</v>
          </cell>
        </row>
        <row r="626">
          <cell r="A626" t="str">
            <v>2 S 04 900 41</v>
          </cell>
          <cell r="B626" t="str">
            <v>Sarjeta triangular não revestida - STT 01</v>
          </cell>
          <cell r="E626" t="str">
            <v>m</v>
          </cell>
          <cell r="F626">
            <v>7.66</v>
          </cell>
        </row>
        <row r="627">
          <cell r="A627" t="str">
            <v>2 S 04 900 42</v>
          </cell>
          <cell r="B627" t="str">
            <v>Sarjeta triangular não revestida - STT 02</v>
          </cell>
          <cell r="E627" t="str">
            <v>m</v>
          </cell>
          <cell r="F627">
            <v>6.4</v>
          </cell>
        </row>
        <row r="628">
          <cell r="A628" t="str">
            <v>2 S 04 900 43</v>
          </cell>
          <cell r="B628" t="str">
            <v>Sarjeta triangular não revestida - STT 03</v>
          </cell>
          <cell r="E628" t="str">
            <v>m</v>
          </cell>
          <cell r="F628">
            <v>5.44</v>
          </cell>
        </row>
        <row r="629">
          <cell r="A629" t="str">
            <v>2 S 04 900 44</v>
          </cell>
          <cell r="B629" t="str">
            <v>Sarjeta triangular não revestida - STT 04</v>
          </cell>
          <cell r="E629" t="str">
            <v>m</v>
          </cell>
          <cell r="F629">
            <v>3.99</v>
          </cell>
        </row>
        <row r="630">
          <cell r="A630" t="str">
            <v>2 S 04 901 01</v>
          </cell>
          <cell r="B630" t="str">
            <v>Sarjeta trapezoidal de concreto - SZC 01</v>
          </cell>
          <cell r="E630" t="str">
            <v>m</v>
          </cell>
          <cell r="F630">
            <v>29.78</v>
          </cell>
        </row>
        <row r="631">
          <cell r="A631" t="str">
            <v>2 S 04 901 02</v>
          </cell>
          <cell r="B631" t="str">
            <v>Sarjeta trapezoidal de concreto - SZC 02</v>
          </cell>
          <cell r="E631" t="str">
            <v>m</v>
          </cell>
          <cell r="F631">
            <v>18.239999999999998</v>
          </cell>
        </row>
        <row r="632">
          <cell r="A632" t="str">
            <v>2 S 04 901 21</v>
          </cell>
          <cell r="B632" t="str">
            <v>Sarjeta de canteiro central de concreto - SCC 03</v>
          </cell>
          <cell r="E632" t="str">
            <v>m</v>
          </cell>
          <cell r="F632">
            <v>23.88</v>
          </cell>
        </row>
        <row r="633">
          <cell r="A633" t="str">
            <v>2 S 04 901 22</v>
          </cell>
          <cell r="B633" t="str">
            <v>Sarjeta de canteiro central de cocnreto - SCC 04</v>
          </cell>
          <cell r="E633" t="str">
            <v>m</v>
          </cell>
          <cell r="F633">
            <v>43.71</v>
          </cell>
        </row>
        <row r="634">
          <cell r="A634" t="str">
            <v>2 S 04 901 31</v>
          </cell>
          <cell r="B634" t="str">
            <v>Sarjeta trapezoidal de grama - SZG 01</v>
          </cell>
          <cell r="E634" t="str">
            <v>m</v>
          </cell>
          <cell r="F634">
            <v>12.46</v>
          </cell>
        </row>
        <row r="635">
          <cell r="A635" t="str">
            <v>2 S 04 901 32</v>
          </cell>
          <cell r="B635" t="str">
            <v>Sarjeta trapezoidal de grama - SZG 02</v>
          </cell>
          <cell r="E635" t="str">
            <v>m</v>
          </cell>
          <cell r="F635">
            <v>8.0299999999999994</v>
          </cell>
        </row>
        <row r="636">
          <cell r="A636" t="str">
            <v>2 S 04 901 41</v>
          </cell>
          <cell r="B636" t="str">
            <v>Sarjeta trapezoidal não revestida - SZT 01</v>
          </cell>
          <cell r="E636" t="str">
            <v>m</v>
          </cell>
          <cell r="F636">
            <v>7.55</v>
          </cell>
        </row>
        <row r="637">
          <cell r="A637" t="str">
            <v>2 S 04 901 42</v>
          </cell>
          <cell r="B637" t="str">
            <v>Sarjeta trapezoidal não revestida - SZT 02</v>
          </cell>
          <cell r="E637" t="str">
            <v>m</v>
          </cell>
          <cell r="F637">
            <v>4.66</v>
          </cell>
        </row>
        <row r="638">
          <cell r="A638" t="str">
            <v>2 S 04 910 01</v>
          </cell>
          <cell r="B638" t="str">
            <v>Meio fio de concreto - MFC 01</v>
          </cell>
          <cell r="E638" t="str">
            <v>m</v>
          </cell>
          <cell r="F638">
            <v>38.630000000000003</v>
          </cell>
        </row>
        <row r="639">
          <cell r="A639" t="str">
            <v>2 S 04 910 02</v>
          </cell>
          <cell r="B639" t="str">
            <v>Meio fio de concreto - MFC 02</v>
          </cell>
          <cell r="E639" t="str">
            <v>m</v>
          </cell>
          <cell r="F639">
            <v>30.75</v>
          </cell>
        </row>
        <row r="640">
          <cell r="A640" t="str">
            <v>2 S 04 910 03</v>
          </cell>
          <cell r="B640" t="str">
            <v>Meio fio de concreto - MFC 03</v>
          </cell>
          <cell r="E640" t="str">
            <v>m</v>
          </cell>
          <cell r="F640">
            <v>18.04</v>
          </cell>
        </row>
        <row r="641">
          <cell r="A641" t="str">
            <v>2 S 04 910 04</v>
          </cell>
          <cell r="B641" t="str">
            <v>Meio fio de concreto - MFC 04</v>
          </cell>
          <cell r="E641" t="str">
            <v>m</v>
          </cell>
          <cell r="F641">
            <v>12.69</v>
          </cell>
        </row>
        <row r="642">
          <cell r="A642" t="str">
            <v>2 S 04 910 05</v>
          </cell>
          <cell r="B642" t="str">
            <v>Meio fio de concreto - MFC 05</v>
          </cell>
          <cell r="E642" t="str">
            <v>m</v>
          </cell>
          <cell r="F642">
            <v>17.72</v>
          </cell>
        </row>
        <row r="643">
          <cell r="A643" t="str">
            <v>2 S 04 910 06</v>
          </cell>
          <cell r="B643" t="str">
            <v>Meio fio de concreto - MFC 06</v>
          </cell>
          <cell r="E643" t="str">
            <v>m</v>
          </cell>
          <cell r="F643">
            <v>11.07</v>
          </cell>
        </row>
        <row r="644">
          <cell r="A644" t="str">
            <v>2 S 04 910 07</v>
          </cell>
          <cell r="B644" t="str">
            <v>Meio fio de concreto - MFC 07</v>
          </cell>
          <cell r="E644" t="str">
            <v>m</v>
          </cell>
          <cell r="F644">
            <v>17.420000000000002</v>
          </cell>
        </row>
        <row r="645">
          <cell r="A645" t="str">
            <v>2 S 04 910 08</v>
          </cell>
          <cell r="B645" t="str">
            <v>Meio fio de concreto - MFC 08</v>
          </cell>
          <cell r="E645" t="str">
            <v>m</v>
          </cell>
          <cell r="F645">
            <v>29.27</v>
          </cell>
        </row>
        <row r="646">
          <cell r="A646" t="str">
            <v>2 S 04 930 01</v>
          </cell>
          <cell r="B646" t="str">
            <v>Caixa coletora de sarjeta - CCS 01</v>
          </cell>
          <cell r="E646" t="str">
            <v>und</v>
          </cell>
          <cell r="F646">
            <v>909.9</v>
          </cell>
        </row>
        <row r="647">
          <cell r="A647" t="str">
            <v>2 S 04 930 02</v>
          </cell>
          <cell r="B647" t="str">
            <v>Caixa coletora de sarjeta - CCS 02</v>
          </cell>
          <cell r="E647" t="str">
            <v>und</v>
          </cell>
          <cell r="F647">
            <v>886.15</v>
          </cell>
        </row>
        <row r="648">
          <cell r="A648" t="str">
            <v>2 S 04 930 03</v>
          </cell>
          <cell r="B648" t="str">
            <v>Caixa coletora de sarjeta - CCS 03</v>
          </cell>
          <cell r="E648" t="str">
            <v>und</v>
          </cell>
          <cell r="F648">
            <v>862.39</v>
          </cell>
        </row>
        <row r="649">
          <cell r="A649" t="str">
            <v>2 S 04 930 04</v>
          </cell>
          <cell r="B649" t="str">
            <v>Caixa coletora de sarjeta - CCS 04</v>
          </cell>
          <cell r="E649" t="str">
            <v>und</v>
          </cell>
          <cell r="F649">
            <v>837.56</v>
          </cell>
        </row>
        <row r="650">
          <cell r="A650" t="str">
            <v>2 S 04 930 05</v>
          </cell>
          <cell r="B650" t="str">
            <v>Caixa coletora de sarjeta - CCS 05</v>
          </cell>
          <cell r="E650" t="str">
            <v>und</v>
          </cell>
          <cell r="F650">
            <v>1143.0899999999999</v>
          </cell>
        </row>
        <row r="651">
          <cell r="A651" t="str">
            <v>2 S 04 930 06</v>
          </cell>
          <cell r="B651" t="str">
            <v>Caixa coletora de sarjeta - CCS 06</v>
          </cell>
          <cell r="E651" t="str">
            <v>und</v>
          </cell>
          <cell r="F651">
            <v>1118.26</v>
          </cell>
        </row>
        <row r="652">
          <cell r="A652" t="str">
            <v>2 S 04 930 07</v>
          </cell>
          <cell r="B652" t="str">
            <v>Caixa coletora de sarjeta - CCS 07</v>
          </cell>
          <cell r="E652" t="str">
            <v>und</v>
          </cell>
          <cell r="F652">
            <v>1093.43</v>
          </cell>
        </row>
        <row r="653">
          <cell r="A653" t="str">
            <v>2 S 04 930 08</v>
          </cell>
          <cell r="B653" t="str">
            <v>Caixa coletora de sarjeta - CCS 08</v>
          </cell>
          <cell r="E653" t="str">
            <v>und</v>
          </cell>
          <cell r="F653">
            <v>1069.67</v>
          </cell>
        </row>
        <row r="654">
          <cell r="A654" t="str">
            <v>2 S 04 930 09</v>
          </cell>
          <cell r="B654" t="str">
            <v>Caixa coletora de sarjeta - CCS 09</v>
          </cell>
          <cell r="E654" t="str">
            <v>und</v>
          </cell>
          <cell r="F654">
            <v>1375.21</v>
          </cell>
        </row>
        <row r="655">
          <cell r="A655" t="str">
            <v>2 S 04 930 10</v>
          </cell>
          <cell r="B655" t="str">
            <v>Caixa coletora de sarjeta - CCS 10</v>
          </cell>
          <cell r="E655" t="str">
            <v>und</v>
          </cell>
          <cell r="F655">
            <v>1350.38</v>
          </cell>
        </row>
        <row r="656">
          <cell r="A656" t="str">
            <v>2 S 04 930 11</v>
          </cell>
          <cell r="B656" t="str">
            <v>Caixa coletora de sarjeta - CCS 11</v>
          </cell>
          <cell r="E656" t="str">
            <v>und</v>
          </cell>
          <cell r="F656">
            <v>1325.54</v>
          </cell>
        </row>
        <row r="657">
          <cell r="A657" t="str">
            <v>2 S 04 930 12</v>
          </cell>
          <cell r="B657" t="str">
            <v>Caixa coletora de sarjeta - CCS 12</v>
          </cell>
          <cell r="E657" t="str">
            <v>und</v>
          </cell>
          <cell r="F657">
            <v>1300.71</v>
          </cell>
        </row>
        <row r="658">
          <cell r="A658" t="str">
            <v>2 S 04 930 13</v>
          </cell>
          <cell r="B658" t="str">
            <v>Caixa coletora de sarjeta - CCS 13</v>
          </cell>
          <cell r="E658" t="str">
            <v>und</v>
          </cell>
          <cell r="F658">
            <v>1601.92</v>
          </cell>
        </row>
        <row r="659">
          <cell r="A659" t="str">
            <v>2 S 04 930 14</v>
          </cell>
          <cell r="B659" t="str">
            <v>Caixa coletora de sarjeta - CCS14</v>
          </cell>
          <cell r="E659" t="str">
            <v>und</v>
          </cell>
          <cell r="F659">
            <v>1577.09</v>
          </cell>
        </row>
        <row r="660">
          <cell r="A660" t="str">
            <v>2 S 04 930 15</v>
          </cell>
          <cell r="B660" t="str">
            <v>Caixa coletora de sarjeta - CCS 15</v>
          </cell>
          <cell r="E660" t="str">
            <v>und</v>
          </cell>
          <cell r="F660">
            <v>1552.25</v>
          </cell>
        </row>
        <row r="661">
          <cell r="A661" t="str">
            <v>2 S 04 930 16</v>
          </cell>
          <cell r="B661" t="str">
            <v>Caixa coletora de sarjeta - CCS 16</v>
          </cell>
          <cell r="E661" t="str">
            <v>und</v>
          </cell>
          <cell r="F661">
            <v>1527.42</v>
          </cell>
        </row>
        <row r="662">
          <cell r="A662" t="str">
            <v>2 S 04 930 17</v>
          </cell>
          <cell r="B662" t="str">
            <v>Caixa coletora de sarjeta - CCS 17</v>
          </cell>
          <cell r="E662" t="str">
            <v>und</v>
          </cell>
          <cell r="F662">
            <v>1834.04</v>
          </cell>
        </row>
        <row r="663">
          <cell r="A663" t="str">
            <v>2 S 04 930 18</v>
          </cell>
          <cell r="B663" t="str">
            <v>Caixa coletora de sarjeta - CCS 18</v>
          </cell>
          <cell r="E663" t="str">
            <v>und</v>
          </cell>
          <cell r="F663">
            <v>1809.2</v>
          </cell>
        </row>
        <row r="664">
          <cell r="A664" t="str">
            <v>2 S 04 930 19</v>
          </cell>
          <cell r="B664" t="str">
            <v>Caixa coletora de sarjeta - CCS 19</v>
          </cell>
          <cell r="E664" t="str">
            <v>und</v>
          </cell>
          <cell r="F664">
            <v>1784.37</v>
          </cell>
        </row>
        <row r="665">
          <cell r="A665" t="str">
            <v>2 S 04 930 20</v>
          </cell>
          <cell r="B665" t="str">
            <v>Caixa coletora de sarjeta - CCS 20</v>
          </cell>
          <cell r="E665" t="str">
            <v>und</v>
          </cell>
          <cell r="F665">
            <v>1759.53</v>
          </cell>
        </row>
        <row r="666">
          <cell r="A666" t="str">
            <v>2 S 04 931 01</v>
          </cell>
          <cell r="B666" t="str">
            <v>Caixa coletora de talvegue - CCT 01</v>
          </cell>
          <cell r="E666" t="str">
            <v>und</v>
          </cell>
          <cell r="F666">
            <v>926.31</v>
          </cell>
        </row>
        <row r="667">
          <cell r="A667" t="str">
            <v>2 S 04 931 02</v>
          </cell>
          <cell r="B667" t="str">
            <v>Caixa coletora de talvegue - CCT 02</v>
          </cell>
          <cell r="E667" t="str">
            <v>und</v>
          </cell>
          <cell r="F667">
            <v>901.48</v>
          </cell>
        </row>
        <row r="668">
          <cell r="A668" t="str">
            <v>2 S 04 931 03</v>
          </cell>
          <cell r="B668" t="str">
            <v>Caixa coletora de talvegue - CCT 03</v>
          </cell>
          <cell r="E668" t="str">
            <v>und</v>
          </cell>
          <cell r="F668">
            <v>879.02</v>
          </cell>
        </row>
        <row r="669">
          <cell r="A669" t="str">
            <v>2 S 04 931 04</v>
          </cell>
          <cell r="B669" t="str">
            <v>Caixa coletora de talvegue - CCT 04</v>
          </cell>
          <cell r="E669" t="str">
            <v>und</v>
          </cell>
          <cell r="F669">
            <v>851.81</v>
          </cell>
        </row>
        <row r="670">
          <cell r="A670" t="str">
            <v>2 S 04 931 05</v>
          </cell>
          <cell r="B670" t="str">
            <v>Caixa coletora de talvegue - CCT 05</v>
          </cell>
          <cell r="E670" t="str">
            <v>und</v>
          </cell>
          <cell r="F670">
            <v>1157.3499999999999</v>
          </cell>
        </row>
        <row r="671">
          <cell r="A671" t="str">
            <v>2 S 04 931 06</v>
          </cell>
          <cell r="B671" t="str">
            <v>Caixa coletora de talvegue - CCT 06</v>
          </cell>
          <cell r="E671" t="str">
            <v>und</v>
          </cell>
          <cell r="F671">
            <v>1133.5899999999999</v>
          </cell>
        </row>
        <row r="672">
          <cell r="A672" t="str">
            <v>2 S 04 931 07</v>
          </cell>
          <cell r="B672" t="str">
            <v>Caixa coletora de talvegue - CCT 07</v>
          </cell>
          <cell r="E672" t="str">
            <v>und</v>
          </cell>
          <cell r="F672">
            <v>1111.1400000000001</v>
          </cell>
        </row>
        <row r="673">
          <cell r="A673" t="str">
            <v>2 S 04 931 08</v>
          </cell>
          <cell r="B673" t="str">
            <v>Caixa coletora de talvegue - CCT 08</v>
          </cell>
          <cell r="E673" t="str">
            <v>und</v>
          </cell>
          <cell r="F673">
            <v>1182.18</v>
          </cell>
        </row>
        <row r="674">
          <cell r="A674" t="str">
            <v>2 S 04 931 09</v>
          </cell>
          <cell r="B674" t="str">
            <v>Caixa coletora de talvegue - CCT 09</v>
          </cell>
          <cell r="E674" t="str">
            <v>und</v>
          </cell>
          <cell r="F674">
            <v>1389.46</v>
          </cell>
        </row>
        <row r="675">
          <cell r="A675" t="str">
            <v>2 S 04 931 10</v>
          </cell>
          <cell r="B675" t="str">
            <v>Caixa coletora de talvegue - CCT 10</v>
          </cell>
          <cell r="E675" t="str">
            <v>und</v>
          </cell>
          <cell r="F675">
            <v>1365.71</v>
          </cell>
        </row>
        <row r="676">
          <cell r="A676" t="str">
            <v>2 S 04 931 11</v>
          </cell>
          <cell r="B676" t="str">
            <v>Caixa coletora de talvegue - CCT 11</v>
          </cell>
          <cell r="E676" t="str">
            <v>und</v>
          </cell>
          <cell r="F676">
            <v>1343.25</v>
          </cell>
        </row>
        <row r="677">
          <cell r="A677" t="str">
            <v>2 S 04 931 12</v>
          </cell>
          <cell r="B677" t="str">
            <v>Caixa coletora de talvegue - CCT 12</v>
          </cell>
          <cell r="E677" t="str">
            <v>und</v>
          </cell>
          <cell r="F677">
            <v>1316.04</v>
          </cell>
        </row>
        <row r="678">
          <cell r="A678" t="str">
            <v>2 S 04 931 13</v>
          </cell>
          <cell r="B678" t="str">
            <v>Caixa coletora de talvegue - CCT 13</v>
          </cell>
          <cell r="E678" t="str">
            <v>und</v>
          </cell>
          <cell r="F678">
            <v>1616.17</v>
          </cell>
        </row>
        <row r="679">
          <cell r="A679" t="str">
            <v>2 S 04 931 14</v>
          </cell>
          <cell r="B679" t="str">
            <v>Caixa coletora de talvegue - CCT 14</v>
          </cell>
          <cell r="E679" t="str">
            <v>und</v>
          </cell>
          <cell r="F679">
            <v>1591.34</v>
          </cell>
        </row>
        <row r="680">
          <cell r="A680" t="str">
            <v>2 S 04 931 15</v>
          </cell>
          <cell r="B680" t="str">
            <v>Caixa coletora de talvegue - CCT 15</v>
          </cell>
          <cell r="E680" t="str">
            <v>und</v>
          </cell>
          <cell r="F680">
            <v>1569.96</v>
          </cell>
        </row>
        <row r="681">
          <cell r="A681" t="str">
            <v>2 S 04 931 16</v>
          </cell>
          <cell r="B681" t="str">
            <v>Caixa coletora de talvegue - CCT 16</v>
          </cell>
          <cell r="E681" t="str">
            <v>und</v>
          </cell>
          <cell r="F681">
            <v>1542.75</v>
          </cell>
        </row>
        <row r="682">
          <cell r="A682" t="str">
            <v>2 S 04 931 17</v>
          </cell>
          <cell r="B682" t="str">
            <v>Caixa coletora de talvegue - CCT 17</v>
          </cell>
          <cell r="E682" t="str">
            <v>und</v>
          </cell>
          <cell r="F682">
            <v>1848.29</v>
          </cell>
        </row>
        <row r="683">
          <cell r="A683" t="str">
            <v>2 S 04 931 18</v>
          </cell>
          <cell r="B683" t="str">
            <v>Caixa coletora de talvegue - CCT 18</v>
          </cell>
          <cell r="E683" t="str">
            <v>und</v>
          </cell>
          <cell r="F683">
            <v>1823.45</v>
          </cell>
        </row>
        <row r="684">
          <cell r="A684" t="str">
            <v>2 S 04 931 19</v>
          </cell>
          <cell r="B684" t="str">
            <v>Caixa coletora de talvegue - CCT 19</v>
          </cell>
          <cell r="E684" t="str">
            <v>und</v>
          </cell>
          <cell r="F684">
            <v>1802.08</v>
          </cell>
        </row>
        <row r="685">
          <cell r="A685" t="str">
            <v>2 S 04 931 20</v>
          </cell>
          <cell r="B685" t="str">
            <v>Caixa coletora de talvegue - CCT 20</v>
          </cell>
          <cell r="E685" t="str">
            <v>und</v>
          </cell>
          <cell r="F685">
            <v>1774.87</v>
          </cell>
        </row>
        <row r="686">
          <cell r="A686" t="str">
            <v>2 S 04 940 01</v>
          </cell>
          <cell r="B686" t="str">
            <v>Descida d'água tipo rap. - calha concr. - DAR 01</v>
          </cell>
          <cell r="E686" t="str">
            <v>m</v>
          </cell>
          <cell r="F686">
            <v>98.8</v>
          </cell>
        </row>
        <row r="687">
          <cell r="A687" t="str">
            <v>2 S 04 940 02</v>
          </cell>
          <cell r="B687" t="str">
            <v>Descida d'água tipo rap. - canal retang.- DAR 02</v>
          </cell>
          <cell r="E687" t="str">
            <v>m</v>
          </cell>
          <cell r="F687">
            <v>50.34</v>
          </cell>
        </row>
        <row r="688">
          <cell r="A688" t="str">
            <v>2 S 04 940 03</v>
          </cell>
          <cell r="B688" t="str">
            <v>Descida d'água tipo rap. - canal retang.- DAR 03</v>
          </cell>
          <cell r="E688" t="str">
            <v>m</v>
          </cell>
          <cell r="F688">
            <v>73.92</v>
          </cell>
        </row>
        <row r="689">
          <cell r="A689" t="str">
            <v>2 S 04 940 04</v>
          </cell>
          <cell r="B689" t="str">
            <v>Descida d'água tipo rap. - calha metálica - DAR</v>
          </cell>
          <cell r="E689" t="str">
            <v>m</v>
          </cell>
          <cell r="F689">
            <v>131.97999999999999</v>
          </cell>
        </row>
        <row r="690">
          <cell r="A690" t="str">
            <v>2 S 04 941 01</v>
          </cell>
          <cell r="B690" t="str">
            <v>Descida d'água aterros em degraus - DAD 01</v>
          </cell>
          <cell r="E690" t="str">
            <v>m</v>
          </cell>
          <cell r="F690">
            <v>67.7</v>
          </cell>
        </row>
        <row r="691">
          <cell r="A691" t="str">
            <v>2 S 04 941 02</v>
          </cell>
          <cell r="B691" t="str">
            <v>Descida d'água aterros em degraus - arm - DAD</v>
          </cell>
          <cell r="E691" t="str">
            <v>m</v>
          </cell>
          <cell r="F691">
            <v>97.2</v>
          </cell>
        </row>
        <row r="692">
          <cell r="A692" t="str">
            <v>2 S 04 941 03</v>
          </cell>
          <cell r="B692" t="str">
            <v>Descida d'água aterros em degraus - DAD 03</v>
          </cell>
          <cell r="E692" t="str">
            <v>m</v>
          </cell>
          <cell r="F692">
            <v>177.28</v>
          </cell>
        </row>
        <row r="693">
          <cell r="A693" t="str">
            <v>2 S 04 941 04</v>
          </cell>
          <cell r="B693" t="str">
            <v>Descida d'água aterros em degraus - arm - DAD</v>
          </cell>
          <cell r="E693" t="str">
            <v>m</v>
          </cell>
          <cell r="F693">
            <v>226.16</v>
          </cell>
        </row>
        <row r="694">
          <cell r="A694" t="str">
            <v>2 S 04 941 05</v>
          </cell>
          <cell r="B694" t="str">
            <v>Descida d'água aterros em degraus - DAD 05</v>
          </cell>
          <cell r="E694" t="str">
            <v>m</v>
          </cell>
          <cell r="F694">
            <v>214.38</v>
          </cell>
        </row>
        <row r="695">
          <cell r="A695" t="str">
            <v>2 S 04 941 06</v>
          </cell>
          <cell r="B695" t="str">
            <v>Descida d'água aterros em degraus - arm - DAD</v>
          </cell>
          <cell r="E695" t="str">
            <v>m</v>
          </cell>
          <cell r="F695">
            <v>301.01</v>
          </cell>
        </row>
        <row r="696">
          <cell r="A696" t="str">
            <v>2 S 04 941 07</v>
          </cell>
          <cell r="B696" t="str">
            <v>Descida d'água aterros em degraus - DAD 07</v>
          </cell>
          <cell r="E696" t="str">
            <v>m</v>
          </cell>
          <cell r="F696">
            <v>252.6</v>
          </cell>
        </row>
        <row r="697">
          <cell r="A697" t="str">
            <v>2 S 04 941 08</v>
          </cell>
          <cell r="B697" t="str">
            <v>Descida d'água aterros em degraus - arm - DAD</v>
          </cell>
          <cell r="E697" t="str">
            <v>m</v>
          </cell>
          <cell r="F697">
            <v>349.95</v>
          </cell>
        </row>
        <row r="698">
          <cell r="A698" t="str">
            <v>2 S 04 941 09</v>
          </cell>
          <cell r="B698" t="str">
            <v>Descida d'água aterros em degraus - DAD 09</v>
          </cell>
          <cell r="E698" t="str">
            <v>m</v>
          </cell>
          <cell r="F698">
            <v>288.38</v>
          </cell>
        </row>
        <row r="699">
          <cell r="A699" t="str">
            <v>2 S 04 941 10</v>
          </cell>
          <cell r="B699" t="str">
            <v>Descida d'água aterros em degraus - arm - DAD</v>
          </cell>
          <cell r="E699" t="str">
            <v>m</v>
          </cell>
          <cell r="F699">
            <v>398.76</v>
          </cell>
        </row>
        <row r="700">
          <cell r="A700" t="str">
            <v>2 S 04 941 11</v>
          </cell>
          <cell r="B700" t="str">
            <v>Descida d'água aterros em degraus - DAD 11</v>
          </cell>
          <cell r="E700" t="str">
            <v>m</v>
          </cell>
          <cell r="F700">
            <v>379.25</v>
          </cell>
        </row>
        <row r="701">
          <cell r="A701" t="str">
            <v>2 S 04 941 12</v>
          </cell>
          <cell r="B701" t="str">
            <v>Descida d'água aterros em degraus - arm - dad 12</v>
          </cell>
          <cell r="E701" t="str">
            <v>m</v>
          </cell>
          <cell r="F701">
            <v>521.38</v>
          </cell>
        </row>
        <row r="702">
          <cell r="A702" t="str">
            <v>2 S 04 941 13</v>
          </cell>
          <cell r="B702" t="str">
            <v>Descida d'água aterros em degraus - DAD 13</v>
          </cell>
          <cell r="E702" t="str">
            <v>m</v>
          </cell>
          <cell r="F702">
            <v>356.33</v>
          </cell>
        </row>
        <row r="703">
          <cell r="A703" t="str">
            <v>2 S 04 941 14</v>
          </cell>
          <cell r="B703" t="str">
            <v>Descida d'água aterros em degraus - arm - DAD 14</v>
          </cell>
          <cell r="E703" t="str">
            <v>m</v>
          </cell>
          <cell r="F703">
            <v>489.91</v>
          </cell>
        </row>
        <row r="704">
          <cell r="A704" t="str">
            <v>2 S 04 941 15</v>
          </cell>
          <cell r="B704" t="str">
            <v>Descida d'água aterros em degraus - DAD 15</v>
          </cell>
          <cell r="E704" t="str">
            <v>m</v>
          </cell>
          <cell r="F704">
            <v>407.72</v>
          </cell>
        </row>
        <row r="705">
          <cell r="A705" t="str">
            <v>2 S 04 941 16</v>
          </cell>
          <cell r="B705" t="str">
            <v>Descida d'água aterros em degraus - arm - DAD 16</v>
          </cell>
          <cell r="E705" t="str">
            <v>m</v>
          </cell>
          <cell r="F705">
            <v>559.28</v>
          </cell>
        </row>
        <row r="706">
          <cell r="A706" t="str">
            <v>2 S 04 941 17</v>
          </cell>
          <cell r="B706" t="str">
            <v>Descida d'água aterros em degraus - DAD 17</v>
          </cell>
          <cell r="E706" t="str">
            <v>m</v>
          </cell>
          <cell r="F706">
            <v>521.67999999999995</v>
          </cell>
        </row>
        <row r="707">
          <cell r="A707" t="str">
            <v>2 S 04 941 18</v>
          </cell>
          <cell r="B707" t="str">
            <v>Descida d'água aterros em degraus - arm - DAD 18</v>
          </cell>
          <cell r="E707" t="str">
            <v>m</v>
          </cell>
          <cell r="F707">
            <v>710.29</v>
          </cell>
        </row>
        <row r="708">
          <cell r="A708" t="str">
            <v>2 S 04 941 31</v>
          </cell>
          <cell r="B708" t="str">
            <v>Descida d'água cortes em degraus - DCD 01</v>
          </cell>
          <cell r="E708" t="str">
            <v>m</v>
          </cell>
          <cell r="F708">
            <v>68.489999999999995</v>
          </cell>
        </row>
        <row r="709">
          <cell r="A709" t="str">
            <v>2 S 04 941 32</v>
          </cell>
          <cell r="B709" t="str">
            <v>Descida d'água cortes em degraus - arm - DCD 02</v>
          </cell>
          <cell r="E709" t="str">
            <v>m</v>
          </cell>
          <cell r="F709">
            <v>98.09</v>
          </cell>
        </row>
        <row r="710">
          <cell r="A710" t="str">
            <v>2 S 04 941 33</v>
          </cell>
          <cell r="B710" t="str">
            <v>Descida d'água cortes em degraus - DCD 03</v>
          </cell>
          <cell r="E710" t="str">
            <v>m</v>
          </cell>
          <cell r="F710">
            <v>107.74</v>
          </cell>
        </row>
        <row r="711">
          <cell r="A711" t="str">
            <v>2 S 04 941 34</v>
          </cell>
          <cell r="B711" t="str">
            <v>Descida d'água cortes em degraus - arm - DCD 04</v>
          </cell>
          <cell r="E711" t="str">
            <v>m</v>
          </cell>
          <cell r="F711">
            <v>154.69</v>
          </cell>
        </row>
        <row r="712">
          <cell r="A712" t="str">
            <v>2 S 04 942 01</v>
          </cell>
          <cell r="B712" t="str">
            <v>Entrada d'água - EDA 01</v>
          </cell>
          <cell r="E712" t="str">
            <v>und</v>
          </cell>
          <cell r="F712">
            <v>28.55</v>
          </cell>
        </row>
        <row r="713">
          <cell r="A713" t="str">
            <v>2 S 04 942 02</v>
          </cell>
          <cell r="B713" t="str">
            <v>Entrada d'água - EDA 02</v>
          </cell>
          <cell r="E713" t="str">
            <v>und</v>
          </cell>
          <cell r="F713">
            <v>34.96</v>
          </cell>
        </row>
        <row r="714">
          <cell r="A714" t="str">
            <v>2 S 04 950 01</v>
          </cell>
          <cell r="B714" t="str">
            <v>Dissipador de energia - DES 01</v>
          </cell>
          <cell r="E714" t="str">
            <v>und</v>
          </cell>
          <cell r="F714">
            <v>124.94</v>
          </cell>
        </row>
        <row r="715">
          <cell r="A715" t="str">
            <v>2 S 04 950 02</v>
          </cell>
          <cell r="B715" t="str">
            <v>Dissipador de energia - DES 02</v>
          </cell>
          <cell r="E715" t="str">
            <v>und</v>
          </cell>
          <cell r="F715">
            <v>148.59</v>
          </cell>
        </row>
        <row r="716">
          <cell r="A716" t="str">
            <v>2 S 04 950 03</v>
          </cell>
          <cell r="B716" t="str">
            <v>Dissipador de energia - DES 03</v>
          </cell>
          <cell r="E716" t="str">
            <v>und</v>
          </cell>
          <cell r="F716">
            <v>177.12</v>
          </cell>
        </row>
        <row r="717">
          <cell r="A717" t="str">
            <v>2 S 04 950 04</v>
          </cell>
          <cell r="B717" t="str">
            <v>Dissipador de energia - DES04</v>
          </cell>
          <cell r="E717" t="str">
            <v>und</v>
          </cell>
          <cell r="F717">
            <v>216.44</v>
          </cell>
        </row>
        <row r="718">
          <cell r="A718" t="str">
            <v>2 S 04 950 21</v>
          </cell>
          <cell r="B718" t="str">
            <v>Dissipador de energia - DEB 01</v>
          </cell>
          <cell r="E718" t="str">
            <v>und</v>
          </cell>
          <cell r="F718">
            <v>152.07</v>
          </cell>
        </row>
        <row r="719">
          <cell r="A719" t="str">
            <v>2 S 04 950 22</v>
          </cell>
          <cell r="B719" t="str">
            <v>Dissipador de energia - DEB 02</v>
          </cell>
          <cell r="E719" t="str">
            <v>und</v>
          </cell>
          <cell r="F719">
            <v>498.54</v>
          </cell>
        </row>
        <row r="720">
          <cell r="A720" t="str">
            <v>2 S 04 950 23</v>
          </cell>
          <cell r="B720" t="str">
            <v>Dissipador de energia - DEB 03</v>
          </cell>
          <cell r="E720" t="str">
            <v>und</v>
          </cell>
          <cell r="F720">
            <v>798.34</v>
          </cell>
        </row>
        <row r="721">
          <cell r="A721" t="str">
            <v>2 S 04 950 24</v>
          </cell>
          <cell r="B721" t="str">
            <v>Dissipador de energia - DEB 04</v>
          </cell>
          <cell r="E721" t="str">
            <v>und</v>
          </cell>
          <cell r="F721">
            <v>1172.0999999999999</v>
          </cell>
        </row>
        <row r="722">
          <cell r="A722" t="str">
            <v>2 S 04 950 25</v>
          </cell>
          <cell r="B722" t="str">
            <v>Dissipador de energia - DEB 05</v>
          </cell>
          <cell r="E722" t="str">
            <v>und</v>
          </cell>
          <cell r="F722">
            <v>1590.25</v>
          </cell>
        </row>
        <row r="723">
          <cell r="A723" t="str">
            <v>2 S 04 950 26</v>
          </cell>
          <cell r="B723" t="str">
            <v>Dissipador de energia - DEB 06</v>
          </cell>
          <cell r="E723" t="str">
            <v>und</v>
          </cell>
          <cell r="F723">
            <v>2611.79</v>
          </cell>
        </row>
        <row r="724">
          <cell r="A724" t="str">
            <v>2 S 04 950 27</v>
          </cell>
          <cell r="B724" t="str">
            <v>Dissipador de energia - DEB 07</v>
          </cell>
          <cell r="E724" t="str">
            <v>und</v>
          </cell>
          <cell r="F724">
            <v>1660.19</v>
          </cell>
        </row>
        <row r="725">
          <cell r="A725" t="str">
            <v>2 S 04 950 28</v>
          </cell>
          <cell r="B725" t="str">
            <v>Dissipador de energia - DEB 08</v>
          </cell>
          <cell r="E725" t="str">
            <v>und</v>
          </cell>
          <cell r="F725">
            <v>2257.5500000000002</v>
          </cell>
        </row>
        <row r="726">
          <cell r="A726" t="str">
            <v>2 S 04 950 29</v>
          </cell>
          <cell r="B726" t="str">
            <v>Dissipador de energia - DEB 09</v>
          </cell>
          <cell r="E726" t="str">
            <v>und</v>
          </cell>
          <cell r="F726">
            <v>3589.18</v>
          </cell>
        </row>
        <row r="727">
          <cell r="A727" t="str">
            <v>2 S 04 950 30</v>
          </cell>
          <cell r="B727" t="str">
            <v>Dissipador de energia - DEB 10</v>
          </cell>
          <cell r="E727" t="str">
            <v>und</v>
          </cell>
          <cell r="F727">
            <v>2149.31</v>
          </cell>
        </row>
        <row r="728">
          <cell r="A728" t="str">
            <v>2 S 04 950 31</v>
          </cell>
          <cell r="B728" t="str">
            <v>Dissipador de energia - DEB 11</v>
          </cell>
          <cell r="E728" t="str">
            <v>und</v>
          </cell>
          <cell r="F728">
            <v>2924.69</v>
          </cell>
        </row>
        <row r="729">
          <cell r="A729" t="str">
            <v>2 S 04 950 32</v>
          </cell>
          <cell r="B729" t="str">
            <v>Dissipador de energia - DEB 12</v>
          </cell>
          <cell r="E729" t="str">
            <v>und</v>
          </cell>
          <cell r="F729">
            <v>4566.1099999999997</v>
          </cell>
        </row>
        <row r="730">
          <cell r="A730" t="str">
            <v>2 S 04 950 51</v>
          </cell>
          <cell r="B730" t="str">
            <v>Dissipador de energia - DED 01</v>
          </cell>
          <cell r="E730" t="str">
            <v>und</v>
          </cell>
          <cell r="F730">
            <v>169.25</v>
          </cell>
        </row>
        <row r="731">
          <cell r="A731" t="str">
            <v>2 S 04 960 01</v>
          </cell>
          <cell r="B731" t="str">
            <v>Boca de lobo simples grelha concr. - BLS 01</v>
          </cell>
          <cell r="E731" t="str">
            <v>und</v>
          </cell>
          <cell r="F731">
            <v>313.18</v>
          </cell>
        </row>
        <row r="732">
          <cell r="A732" t="str">
            <v>2 S 04 960 02</v>
          </cell>
          <cell r="B732" t="str">
            <v>Boca de lobo simples grelha concr. - BLS 02</v>
          </cell>
          <cell r="E732" t="str">
            <v>und</v>
          </cell>
          <cell r="F732">
            <v>389.8</v>
          </cell>
        </row>
        <row r="733">
          <cell r="A733" t="str">
            <v>2 S 04 960 03</v>
          </cell>
          <cell r="B733" t="str">
            <v>Boca de lobo simples grelha concr. - BLS 03</v>
          </cell>
          <cell r="E733" t="str">
            <v>und</v>
          </cell>
          <cell r="F733">
            <v>466.53</v>
          </cell>
        </row>
        <row r="734">
          <cell r="A734" t="str">
            <v>2 S 04 960 04</v>
          </cell>
          <cell r="B734" t="str">
            <v>Boca de lobo simples grelha concr. - BLS 04</v>
          </cell>
          <cell r="E734" t="str">
            <v>und</v>
          </cell>
          <cell r="F734">
            <v>529.41</v>
          </cell>
        </row>
        <row r="735">
          <cell r="A735" t="str">
            <v>2 S 04 960 05</v>
          </cell>
          <cell r="B735" t="str">
            <v>Boca de lobo simples grelha concr. - BLS 05</v>
          </cell>
          <cell r="E735" t="str">
            <v>und</v>
          </cell>
          <cell r="F735">
            <v>616.46</v>
          </cell>
        </row>
        <row r="736">
          <cell r="A736" t="str">
            <v>2 S 04 960 06</v>
          </cell>
          <cell r="B736" t="str">
            <v>Boca de lobo simples grelha concr. - BLS 06</v>
          </cell>
          <cell r="E736" t="str">
            <v>und</v>
          </cell>
          <cell r="F736">
            <v>693.08</v>
          </cell>
        </row>
        <row r="737">
          <cell r="A737" t="str">
            <v>2 S 04 960 07</v>
          </cell>
          <cell r="B737" t="str">
            <v>Boca de lobo simples grelha concr. - BLS 07</v>
          </cell>
          <cell r="E737" t="str">
            <v>und</v>
          </cell>
          <cell r="F737">
            <v>769.81</v>
          </cell>
        </row>
        <row r="738">
          <cell r="A738" t="str">
            <v>2 S 04 961 01</v>
          </cell>
          <cell r="B738" t="str">
            <v>Boca de lobo dupla com grelha de concreto - BLD 01</v>
          </cell>
          <cell r="E738" t="str">
            <v>und</v>
          </cell>
          <cell r="F738">
            <v>603.79999999999995</v>
          </cell>
        </row>
        <row r="739">
          <cell r="A739" t="str">
            <v>2 S 04 961 02</v>
          </cell>
          <cell r="B739" t="str">
            <v>Boca de lobo dupla com grelha de concreto - BLD 02</v>
          </cell>
          <cell r="E739" t="str">
            <v>und</v>
          </cell>
          <cell r="F739">
            <v>729.55</v>
          </cell>
        </row>
        <row r="740">
          <cell r="A740" t="str">
            <v>2 S 04 961 03</v>
          </cell>
          <cell r="B740" t="str">
            <v>Boca de lobo dupla com grelha de concreto - BLD 03</v>
          </cell>
          <cell r="E740" t="str">
            <v>und</v>
          </cell>
          <cell r="F740">
            <v>858.72</v>
          </cell>
        </row>
        <row r="741">
          <cell r="A741" t="str">
            <v>2 S 04 961 04</v>
          </cell>
          <cell r="B741" t="str">
            <v>Boca de lobo dupla com grelha de concreto - BLD 04</v>
          </cell>
          <cell r="E741" t="str">
            <v>und</v>
          </cell>
          <cell r="F741">
            <v>984.47</v>
          </cell>
        </row>
        <row r="742">
          <cell r="A742" t="str">
            <v>2 S 04 961 05</v>
          </cell>
          <cell r="B742" t="str">
            <v>Boca de lobo dupla com grelha de concreto - BLD 05</v>
          </cell>
          <cell r="E742" t="str">
            <v>und</v>
          </cell>
          <cell r="F742">
            <v>1110.22</v>
          </cell>
        </row>
        <row r="743">
          <cell r="A743" t="str">
            <v>2 S 04 961 06</v>
          </cell>
          <cell r="B743" t="str">
            <v>Boca de lobo dupla com grelha de concreto - BLD 06</v>
          </cell>
          <cell r="E743" t="str">
            <v>und</v>
          </cell>
          <cell r="F743">
            <v>1239.4000000000001</v>
          </cell>
        </row>
        <row r="744">
          <cell r="A744" t="str">
            <v>2 S 04 961 07</v>
          </cell>
          <cell r="B744" t="str">
            <v>Boca de lobo dupla com grelha de concreto - BLD 07</v>
          </cell>
          <cell r="E744" t="str">
            <v>und</v>
          </cell>
          <cell r="F744">
            <v>1365.15</v>
          </cell>
        </row>
        <row r="745">
          <cell r="A745" t="str">
            <v>2 S 04 962 01</v>
          </cell>
          <cell r="B745" t="str">
            <v>Caixa de ligação e passagem - CLP 01</v>
          </cell>
          <cell r="E745" t="str">
            <v>und</v>
          </cell>
          <cell r="F745">
            <v>610.66</v>
          </cell>
        </row>
        <row r="746">
          <cell r="A746" t="str">
            <v>2 S 04 962 02</v>
          </cell>
          <cell r="B746" t="str">
            <v>Caixa de ligação e passagem - CLP 02</v>
          </cell>
          <cell r="E746" t="str">
            <v>und</v>
          </cell>
          <cell r="F746">
            <v>591.71</v>
          </cell>
        </row>
        <row r="747">
          <cell r="A747" t="str">
            <v>2 S 04 962 03</v>
          </cell>
          <cell r="B747" t="str">
            <v>Caixa de ligação e passagem - CLP 03</v>
          </cell>
          <cell r="E747" t="str">
            <v>und</v>
          </cell>
          <cell r="F747">
            <v>833.32</v>
          </cell>
        </row>
        <row r="748">
          <cell r="A748" t="str">
            <v>2 S 04 962 04</v>
          </cell>
          <cell r="B748" t="str">
            <v>Caixa de ligação e passagem - CLP 04</v>
          </cell>
          <cell r="E748" t="str">
            <v>und</v>
          </cell>
          <cell r="F748">
            <v>1060.18</v>
          </cell>
        </row>
        <row r="749">
          <cell r="A749" t="str">
            <v>2 S 04 962 05</v>
          </cell>
          <cell r="B749" t="str">
            <v>Caixa de ligação e passagem - CLP 05</v>
          </cell>
          <cell r="E749" t="str">
            <v>und</v>
          </cell>
          <cell r="F749">
            <v>1247.31</v>
          </cell>
        </row>
        <row r="750">
          <cell r="A750" t="str">
            <v>2 S 04 962 06</v>
          </cell>
          <cell r="B750" t="str">
            <v>Caixa de ligação e passagem - CLP 06</v>
          </cell>
          <cell r="E750" t="str">
            <v>und</v>
          </cell>
          <cell r="F750">
            <v>1554.04</v>
          </cell>
        </row>
        <row r="751">
          <cell r="A751" t="str">
            <v>2 S 04 962 07</v>
          </cell>
          <cell r="B751" t="str">
            <v>Caixa de ligação e passagem - CLP 07</v>
          </cell>
          <cell r="E751" t="str">
            <v>und</v>
          </cell>
          <cell r="F751">
            <v>726.46</v>
          </cell>
        </row>
        <row r="752">
          <cell r="A752" t="str">
            <v>2 S 04 962 08</v>
          </cell>
          <cell r="B752" t="str">
            <v>Caixa de ligação e passagem - CLP 08</v>
          </cell>
          <cell r="E752" t="str">
            <v>und</v>
          </cell>
          <cell r="F752">
            <v>704.35</v>
          </cell>
        </row>
        <row r="753">
          <cell r="A753" t="str">
            <v>2 S 04 962 09</v>
          </cell>
          <cell r="B753" t="str">
            <v>Caixa de ligação e passagem - CLP 09</v>
          </cell>
          <cell r="E753" t="str">
            <v>und</v>
          </cell>
          <cell r="F753">
            <v>971.12</v>
          </cell>
        </row>
        <row r="754">
          <cell r="A754" t="str">
            <v>2 S 04 962 10</v>
          </cell>
          <cell r="B754" t="str">
            <v>Caixa de ligação e passagem - CLP 10</v>
          </cell>
          <cell r="E754" t="str">
            <v>und</v>
          </cell>
          <cell r="F754">
            <v>1206.74</v>
          </cell>
        </row>
        <row r="755">
          <cell r="A755" t="str">
            <v>2 S 04 962 11</v>
          </cell>
          <cell r="B755" t="str">
            <v>Caixa de ligação e passagem - CLP 11</v>
          </cell>
          <cell r="E755" t="str">
            <v>und</v>
          </cell>
          <cell r="F755">
            <v>1405.78</v>
          </cell>
        </row>
        <row r="756">
          <cell r="A756" t="str">
            <v>2 S 04 962 12</v>
          </cell>
          <cell r="B756" t="str">
            <v>Caixa de ligação e passagem - CLP 12</v>
          </cell>
          <cell r="E756" t="str">
            <v>und</v>
          </cell>
          <cell r="F756">
            <v>1709.41</v>
          </cell>
        </row>
        <row r="757">
          <cell r="A757" t="str">
            <v>2 S 04 962 13</v>
          </cell>
          <cell r="B757" t="str">
            <v>Caixa de ligação e passagem - CLP 13</v>
          </cell>
          <cell r="E757" t="str">
            <v>und</v>
          </cell>
          <cell r="F757">
            <v>845.41</v>
          </cell>
        </row>
        <row r="758">
          <cell r="A758" t="str">
            <v>2 S 04 962 14</v>
          </cell>
          <cell r="B758" t="str">
            <v>Caixa de ligação e passagem - CLP 14</v>
          </cell>
          <cell r="E758" t="str">
            <v>und</v>
          </cell>
          <cell r="F758">
            <v>826.46</v>
          </cell>
        </row>
        <row r="759">
          <cell r="A759" t="str">
            <v>2 S 04 962 15</v>
          </cell>
          <cell r="B759" t="str">
            <v>Caixa de ligação e passagem - CLP 15</v>
          </cell>
          <cell r="E759" t="str">
            <v>und</v>
          </cell>
          <cell r="F759">
            <v>1118.3900000000001</v>
          </cell>
        </row>
        <row r="760">
          <cell r="A760" t="str">
            <v>2 S 04 962 16</v>
          </cell>
          <cell r="B760" t="str">
            <v>Caixa de ligação e passagem - CLP 16</v>
          </cell>
          <cell r="E760" t="str">
            <v>und</v>
          </cell>
          <cell r="F760">
            <v>1369.08</v>
          </cell>
        </row>
        <row r="761">
          <cell r="A761" t="str">
            <v>2 S 04 962 17</v>
          </cell>
          <cell r="B761" t="str">
            <v>Caixa de ligação e passagem - CLP 17</v>
          </cell>
          <cell r="E761" t="str">
            <v>und</v>
          </cell>
          <cell r="F761">
            <v>1576.88</v>
          </cell>
        </row>
        <row r="762">
          <cell r="A762" t="str">
            <v>2 S 04 962 18</v>
          </cell>
          <cell r="B762" t="str">
            <v>Caixa de ligação e passagem - CLP 18</v>
          </cell>
          <cell r="E762" t="str">
            <v>und</v>
          </cell>
          <cell r="F762">
            <v>1899.96</v>
          </cell>
        </row>
        <row r="763">
          <cell r="A763" t="str">
            <v>2 S 04 963 01</v>
          </cell>
          <cell r="B763" t="str">
            <v>Poço de visita - PVI 01</v>
          </cell>
          <cell r="E763" t="str">
            <v>und</v>
          </cell>
          <cell r="F763">
            <v>817.12</v>
          </cell>
        </row>
        <row r="764">
          <cell r="A764" t="str">
            <v>2 S 04 963 02</v>
          </cell>
          <cell r="B764" t="str">
            <v>Poço de visita - PVI 02</v>
          </cell>
          <cell r="E764" t="str">
            <v>und</v>
          </cell>
          <cell r="F764">
            <v>792.86</v>
          </cell>
        </row>
        <row r="765">
          <cell r="A765" t="str">
            <v>2 S 04 963 03</v>
          </cell>
          <cell r="B765" t="str">
            <v>Poço de visita - PVI 03</v>
          </cell>
          <cell r="E765" t="str">
            <v>und</v>
          </cell>
          <cell r="F765">
            <v>944.03</v>
          </cell>
        </row>
        <row r="766">
          <cell r="A766" t="str">
            <v>2 S 04 963 04</v>
          </cell>
          <cell r="B766" t="str">
            <v>Poço de visita - PVI 04</v>
          </cell>
          <cell r="E766" t="str">
            <v>und</v>
          </cell>
          <cell r="F766">
            <v>1133.06</v>
          </cell>
        </row>
        <row r="767">
          <cell r="A767" t="str">
            <v>2 S 04 963 05</v>
          </cell>
          <cell r="B767" t="str">
            <v>Poço de visita - PVI 05</v>
          </cell>
          <cell r="E767" t="str">
            <v>und</v>
          </cell>
          <cell r="F767">
            <v>1324.59</v>
          </cell>
        </row>
        <row r="768">
          <cell r="A768" t="str">
            <v>2 S 04 963 06</v>
          </cell>
          <cell r="B768" t="str">
            <v>Poço de visita - PVI 06</v>
          </cell>
          <cell r="E768" t="str">
            <v>und</v>
          </cell>
          <cell r="F768">
            <v>1625.81</v>
          </cell>
        </row>
        <row r="769">
          <cell r="A769" t="str">
            <v>2 S 04 963 07</v>
          </cell>
          <cell r="B769" t="str">
            <v>Poço de visita - PVI 07</v>
          </cell>
          <cell r="E769" t="str">
            <v>und</v>
          </cell>
          <cell r="F769">
            <v>940.74</v>
          </cell>
        </row>
        <row r="770">
          <cell r="A770" t="str">
            <v>2 S 04 963 08</v>
          </cell>
          <cell r="B770" t="str">
            <v>Poço de visita - PVI 08</v>
          </cell>
          <cell r="E770" t="str">
            <v>und</v>
          </cell>
          <cell r="F770">
            <v>921.79</v>
          </cell>
        </row>
        <row r="771">
          <cell r="A771" t="str">
            <v>2 S 04 963 09</v>
          </cell>
          <cell r="B771" t="str">
            <v>Poço de visita - PVI 09</v>
          </cell>
          <cell r="E771" t="str">
            <v>und</v>
          </cell>
          <cell r="F771">
            <v>1086.21</v>
          </cell>
        </row>
        <row r="772">
          <cell r="A772" t="str">
            <v>2 S 04 963 10</v>
          </cell>
          <cell r="B772" t="str">
            <v>Poço de visita - PVI 10</v>
          </cell>
          <cell r="E772" t="str">
            <v>und</v>
          </cell>
          <cell r="F772">
            <v>1258.0999999999999</v>
          </cell>
        </row>
        <row r="773">
          <cell r="A773" t="str">
            <v>2 S 04 963 11</v>
          </cell>
          <cell r="B773" t="str">
            <v>Poço de visita - PVI 11</v>
          </cell>
          <cell r="E773" t="str">
            <v>und</v>
          </cell>
          <cell r="F773">
            <v>1483.06</v>
          </cell>
        </row>
        <row r="774">
          <cell r="A774" t="str">
            <v>2 S 04 963 12</v>
          </cell>
          <cell r="B774" t="str">
            <v>Poço de visita - PVI 12</v>
          </cell>
          <cell r="E774" t="str">
            <v>und</v>
          </cell>
          <cell r="F774">
            <v>1800.58</v>
          </cell>
        </row>
        <row r="775">
          <cell r="A775" t="str">
            <v>2 S 04 963 13</v>
          </cell>
          <cell r="B775" t="str">
            <v>Poço de visita - PVI 13</v>
          </cell>
          <cell r="E775" t="str">
            <v>und</v>
          </cell>
          <cell r="F775">
            <v>1117.4100000000001</v>
          </cell>
        </row>
        <row r="776">
          <cell r="A776" t="str">
            <v>2 S 04 963 14</v>
          </cell>
          <cell r="B776" t="str">
            <v>Poço de visita - PVI 14</v>
          </cell>
          <cell r="E776" t="str">
            <v>und</v>
          </cell>
          <cell r="F776">
            <v>1060.2</v>
          </cell>
        </row>
        <row r="777">
          <cell r="A777" t="str">
            <v>2 S 04 963 15</v>
          </cell>
          <cell r="B777" t="str">
            <v>Poço de visita - PVI 15</v>
          </cell>
          <cell r="E777" t="str">
            <v>und</v>
          </cell>
          <cell r="F777">
            <v>1241.01</v>
          </cell>
        </row>
        <row r="778">
          <cell r="A778" t="str">
            <v>2 S 04 963 16</v>
          </cell>
          <cell r="B778" t="str">
            <v>Poço de visita - PVI 16</v>
          </cell>
          <cell r="E778" t="str">
            <v>und</v>
          </cell>
          <cell r="F778">
            <v>1445.11</v>
          </cell>
        </row>
        <row r="779">
          <cell r="A779" t="str">
            <v>2 S 04 963 17</v>
          </cell>
          <cell r="B779" t="str">
            <v>Poço de visita - PVI 17</v>
          </cell>
          <cell r="E779" t="str">
            <v>und</v>
          </cell>
          <cell r="F779">
            <v>1654.16</v>
          </cell>
        </row>
        <row r="780">
          <cell r="A780" t="str">
            <v>2 S 04 963 18</v>
          </cell>
          <cell r="B780" t="str">
            <v>Poço de visita - PVI 18</v>
          </cell>
          <cell r="E780" t="str">
            <v>und</v>
          </cell>
          <cell r="F780">
            <v>1987.98</v>
          </cell>
        </row>
        <row r="781">
          <cell r="A781" t="str">
            <v>2 S 04 963 31</v>
          </cell>
          <cell r="B781" t="str">
            <v>Chaminé dos poços de visita - CPV 01</v>
          </cell>
          <cell r="E781" t="str">
            <v>und</v>
          </cell>
          <cell r="F781">
            <v>562.11</v>
          </cell>
        </row>
        <row r="782">
          <cell r="A782" t="str">
            <v>2 S 04 963 32</v>
          </cell>
          <cell r="B782" t="str">
            <v>Chaminé dos poços de visita - CPV 02</v>
          </cell>
          <cell r="E782" t="str">
            <v>und</v>
          </cell>
          <cell r="F782">
            <v>645.38</v>
          </cell>
        </row>
        <row r="783">
          <cell r="A783" t="str">
            <v>2 S 04 963 33</v>
          </cell>
          <cell r="B783" t="str">
            <v>Chaminé dos poços de visita - CPV 03</v>
          </cell>
          <cell r="E783" t="str">
            <v>und</v>
          </cell>
          <cell r="F783">
            <v>724.79</v>
          </cell>
        </row>
        <row r="784">
          <cell r="A784" t="str">
            <v>2 S 04 963 34</v>
          </cell>
          <cell r="B784" t="str">
            <v>Chaminé dos poços de visita - CPV 04</v>
          </cell>
          <cell r="E784" t="str">
            <v>und</v>
          </cell>
          <cell r="F784">
            <v>808.65</v>
          </cell>
        </row>
        <row r="785">
          <cell r="A785" t="str">
            <v>2 S 04 963 35</v>
          </cell>
          <cell r="B785" t="str">
            <v>Chaminé dos poços de visita - CPV 05</v>
          </cell>
          <cell r="E785" t="str">
            <v>und</v>
          </cell>
          <cell r="F785">
            <v>888.46</v>
          </cell>
        </row>
        <row r="786">
          <cell r="A786" t="str">
            <v>2 S 04 963 36</v>
          </cell>
          <cell r="B786" t="str">
            <v>Chaminé dos poços de visita - CPV 06</v>
          </cell>
          <cell r="E786" t="str">
            <v>und</v>
          </cell>
          <cell r="F786">
            <v>971.33</v>
          </cell>
        </row>
        <row r="787">
          <cell r="A787" t="str">
            <v>2 S 04 963 37</v>
          </cell>
          <cell r="B787" t="str">
            <v>Chaminé dos poços de visita - CPV 07</v>
          </cell>
          <cell r="E787" t="str">
            <v>und</v>
          </cell>
          <cell r="F787">
            <v>1051.33</v>
          </cell>
        </row>
        <row r="788">
          <cell r="A788" t="str">
            <v>2 S 04 964 01</v>
          </cell>
          <cell r="B788" t="str">
            <v>Tubulação de drenagem urbana - D=0,40 m s/ berço</v>
          </cell>
          <cell r="E788" t="str">
            <v>m</v>
          </cell>
          <cell r="F788">
            <v>68.849999999999994</v>
          </cell>
        </row>
        <row r="789">
          <cell r="A789" t="str">
            <v>2 S 04 964 02</v>
          </cell>
          <cell r="B789" t="str">
            <v>Tubulação de drenagem urbana - D=0,60 m s/ berço</v>
          </cell>
          <cell r="E789" t="str">
            <v>m</v>
          </cell>
          <cell r="F789">
            <v>160.61000000000001</v>
          </cell>
        </row>
        <row r="790">
          <cell r="A790" t="str">
            <v>2 S 04 964 03</v>
          </cell>
          <cell r="B790" t="str">
            <v>Tubulação de drenagem urbana - D=0,80 m s/ berço</v>
          </cell>
          <cell r="E790" t="str">
            <v>m</v>
          </cell>
          <cell r="F790">
            <v>226.37</v>
          </cell>
        </row>
        <row r="791">
          <cell r="A791" t="str">
            <v>2 S 04 964 04</v>
          </cell>
          <cell r="B791" t="str">
            <v>Tubulação de drenagem urbana - D=1,00 m s/ berço</v>
          </cell>
          <cell r="E791" t="str">
            <v>m</v>
          </cell>
          <cell r="F791">
            <v>326.72000000000003</v>
          </cell>
        </row>
        <row r="792">
          <cell r="A792" t="str">
            <v>2 S 04 964 05</v>
          </cell>
          <cell r="B792" t="str">
            <v>Tubulação de drenagem urbana - D=1,20 m s/ berço</v>
          </cell>
          <cell r="E792" t="str">
            <v>m</v>
          </cell>
          <cell r="F792">
            <v>441.13</v>
          </cell>
        </row>
        <row r="793">
          <cell r="A793" t="str">
            <v>2 S 04 964 06</v>
          </cell>
          <cell r="B793" t="str">
            <v>Tubulação de drenagem urbana - D=1,50 m s/ berço</v>
          </cell>
          <cell r="E793" t="str">
            <v>m</v>
          </cell>
          <cell r="F793">
            <v>661.36</v>
          </cell>
        </row>
        <row r="794">
          <cell r="A794" t="str">
            <v>2 S 04 990 01</v>
          </cell>
          <cell r="B794" t="str">
            <v>Transposição de segmento de sarjetas - TSS 01</v>
          </cell>
          <cell r="E794" t="str">
            <v>m</v>
          </cell>
          <cell r="F794">
            <v>101.81</v>
          </cell>
        </row>
        <row r="795">
          <cell r="A795" t="str">
            <v>2 S 04 990 02</v>
          </cell>
          <cell r="B795" t="str">
            <v>Transposição de segmento de sarjetas - TSS 02</v>
          </cell>
          <cell r="E795" t="str">
            <v>m</v>
          </cell>
          <cell r="F795">
            <v>123.46</v>
          </cell>
        </row>
        <row r="796">
          <cell r="A796" t="str">
            <v>2 S 04 990 03</v>
          </cell>
          <cell r="B796" t="str">
            <v>Transposição de segmento de sarjetas - TSS 03</v>
          </cell>
          <cell r="E796" t="str">
            <v>m</v>
          </cell>
          <cell r="F796">
            <v>181.44</v>
          </cell>
        </row>
        <row r="797">
          <cell r="A797" t="str">
            <v>2 S 04 990 04</v>
          </cell>
          <cell r="B797" t="str">
            <v>Transposição de segmento de sarjetas - TSS 04</v>
          </cell>
          <cell r="E797" t="str">
            <v>m</v>
          </cell>
          <cell r="F797">
            <v>157.61000000000001</v>
          </cell>
        </row>
        <row r="798">
          <cell r="A798" t="str">
            <v>2 S 04 990 05</v>
          </cell>
          <cell r="B798" t="str">
            <v>Transposição de segmento de sarjetas - TSS 05</v>
          </cell>
          <cell r="E798" t="str">
            <v>m</v>
          </cell>
          <cell r="F798">
            <v>141.74</v>
          </cell>
        </row>
        <row r="799">
          <cell r="A799" t="str">
            <v>2 S 04 990 06</v>
          </cell>
          <cell r="B799" t="str">
            <v>Transposição de segmento de sarjetas - TSS 06</v>
          </cell>
          <cell r="E799" t="str">
            <v>m</v>
          </cell>
          <cell r="F799">
            <v>133.72999999999999</v>
          </cell>
        </row>
        <row r="800">
          <cell r="A800" t="str">
            <v>2 S 04 991 01</v>
          </cell>
          <cell r="B800" t="str">
            <v>Tampa concr. p/caixa colet. (4 nervuras) - TCC 01</v>
          </cell>
          <cell r="E800" t="str">
            <v>und</v>
          </cell>
          <cell r="F800">
            <v>91.29</v>
          </cell>
        </row>
        <row r="801">
          <cell r="A801" t="str">
            <v>2 S 04 991 02</v>
          </cell>
          <cell r="B801" t="str">
            <v>Tampa de ferro p/ caixa coletora - TCC 02</v>
          </cell>
          <cell r="E801" t="str">
            <v>und</v>
          </cell>
          <cell r="F801">
            <v>194.39</v>
          </cell>
        </row>
        <row r="802">
          <cell r="A802" t="str">
            <v>2 S 04 999 03</v>
          </cell>
          <cell r="B802" t="str">
            <v>Escoramento de bueiros celulares</v>
          </cell>
          <cell r="E802" t="str">
            <v>m3</v>
          </cell>
          <cell r="F802">
            <v>30.27</v>
          </cell>
        </row>
        <row r="803">
          <cell r="A803" t="str">
            <v>2 S 04 999 06</v>
          </cell>
          <cell r="B803" t="str">
            <v>Solo local / selo de argila apiloado</v>
          </cell>
          <cell r="E803" t="str">
            <v>m3</v>
          </cell>
          <cell r="F803">
            <v>10.119999999999999</v>
          </cell>
        </row>
        <row r="804">
          <cell r="A804" t="str">
            <v>2 S 04 999 07</v>
          </cell>
          <cell r="B804" t="str">
            <v>Lastro de brita</v>
          </cell>
          <cell r="E804" t="str">
            <v>m3</v>
          </cell>
          <cell r="F804">
            <v>32.03</v>
          </cell>
        </row>
        <row r="805">
          <cell r="A805" t="str">
            <v>2 S 05 000 06</v>
          </cell>
          <cell r="B805" t="str">
            <v>Calha metálica semi-circular D=0,40 m</v>
          </cell>
          <cell r="E805" t="str">
            <v>m</v>
          </cell>
          <cell r="F805">
            <v>125.07</v>
          </cell>
        </row>
        <row r="806">
          <cell r="A806" t="str">
            <v>2 S 05 000 09</v>
          </cell>
          <cell r="B806" t="str">
            <v>Dentes para bueiros simples D=0,60 m</v>
          </cell>
          <cell r="E806" t="str">
            <v>und</v>
          </cell>
          <cell r="F806">
            <v>35.590000000000003</v>
          </cell>
        </row>
        <row r="807">
          <cell r="A807" t="str">
            <v>2 S 05 000 10</v>
          </cell>
          <cell r="B807" t="str">
            <v>Dentes para bueiros simples D=0,80 m</v>
          </cell>
          <cell r="E807" t="str">
            <v>und</v>
          </cell>
          <cell r="F807">
            <v>44.28</v>
          </cell>
        </row>
        <row r="808">
          <cell r="A808" t="str">
            <v>2 S 05 000 11</v>
          </cell>
          <cell r="B808" t="str">
            <v>Dentes para bueiros simples D=1,00 m</v>
          </cell>
          <cell r="E808" t="str">
            <v>und</v>
          </cell>
          <cell r="F808">
            <v>52.64</v>
          </cell>
        </row>
        <row r="809">
          <cell r="A809" t="str">
            <v>2 S 05 000 12</v>
          </cell>
          <cell r="B809" t="str">
            <v>Dentes para bueiros simples D=1,20 m</v>
          </cell>
          <cell r="E809" t="str">
            <v>und</v>
          </cell>
          <cell r="F809">
            <v>59.73</v>
          </cell>
        </row>
        <row r="810">
          <cell r="A810" t="str">
            <v>2 S 05 000 13</v>
          </cell>
          <cell r="B810" t="str">
            <v>Dentes para bueiros simples D=1,50 m</v>
          </cell>
          <cell r="E810" t="str">
            <v>und</v>
          </cell>
          <cell r="F810">
            <v>75.87</v>
          </cell>
        </row>
        <row r="811">
          <cell r="A811" t="str">
            <v>2 S 05 000 14</v>
          </cell>
          <cell r="B811" t="str">
            <v>Dentes para bueiros duplos D=1,00 m</v>
          </cell>
          <cell r="E811" t="str">
            <v>und</v>
          </cell>
          <cell r="F811">
            <v>105.47</v>
          </cell>
        </row>
        <row r="812">
          <cell r="A812" t="str">
            <v>2 S 05 000 15</v>
          </cell>
          <cell r="B812" t="str">
            <v>Dentes para bueiros duplos D=1,20 m</v>
          </cell>
          <cell r="E812" t="str">
            <v>und</v>
          </cell>
          <cell r="F812">
            <v>119.28</v>
          </cell>
        </row>
        <row r="813">
          <cell r="A813" t="str">
            <v>2 S 05 000 16</v>
          </cell>
          <cell r="B813" t="str">
            <v>Dentes para bueiros duplos D=1,50 m</v>
          </cell>
          <cell r="E813" t="str">
            <v>und</v>
          </cell>
          <cell r="F813">
            <v>147.33000000000001</v>
          </cell>
        </row>
        <row r="814">
          <cell r="A814" t="str">
            <v>2 S 05 000 17</v>
          </cell>
          <cell r="B814" t="str">
            <v>Dentes para bueiros triplos D=1,00 m</v>
          </cell>
          <cell r="E814" t="str">
            <v>und</v>
          </cell>
          <cell r="F814">
            <v>154.47999999999999</v>
          </cell>
        </row>
        <row r="815">
          <cell r="A815" t="str">
            <v>2 S 05 000 18</v>
          </cell>
          <cell r="B815" t="str">
            <v>Dentes para bueiros triplos D=1,20</v>
          </cell>
          <cell r="E815" t="str">
            <v>und</v>
          </cell>
          <cell r="F815">
            <v>179.01</v>
          </cell>
        </row>
        <row r="816">
          <cell r="A816" t="str">
            <v>2 S 05 000 19</v>
          </cell>
          <cell r="B816" t="str">
            <v>Dentes para bueiros triplos D=1,50 m</v>
          </cell>
          <cell r="E816" t="str">
            <v>und</v>
          </cell>
          <cell r="F816">
            <v>218.2</v>
          </cell>
        </row>
        <row r="817">
          <cell r="A817" t="str">
            <v>2 S 05 100 00</v>
          </cell>
          <cell r="B817" t="str">
            <v>Enleivamento</v>
          </cell>
          <cell r="E817" t="str">
            <v>m2</v>
          </cell>
          <cell r="F817">
            <v>3.92</v>
          </cell>
        </row>
        <row r="818">
          <cell r="A818" t="str">
            <v>2 S 05 102 00</v>
          </cell>
          <cell r="B818" t="str">
            <v>Hidrossemeadura</v>
          </cell>
          <cell r="E818" t="str">
            <v>m2</v>
          </cell>
          <cell r="F818">
            <v>0.86</v>
          </cell>
        </row>
        <row r="819">
          <cell r="A819" t="str">
            <v>2 S 05 300 01</v>
          </cell>
          <cell r="B819" t="str">
            <v>Alvenaria de pedra arrumada</v>
          </cell>
          <cell r="E819" t="str">
            <v>m3</v>
          </cell>
          <cell r="F819">
            <v>56.22</v>
          </cell>
        </row>
        <row r="820">
          <cell r="A820" t="str">
            <v>2 S 05 300 02</v>
          </cell>
          <cell r="B820" t="str">
            <v>Enrocamento de pedra jogada</v>
          </cell>
          <cell r="E820" t="str">
            <v>m3</v>
          </cell>
          <cell r="F820">
            <v>32.03</v>
          </cell>
        </row>
        <row r="821">
          <cell r="A821" t="str">
            <v>2 S 05 301 00</v>
          </cell>
          <cell r="B821" t="str">
            <v>Alvenaria de pedra argamassada</v>
          </cell>
          <cell r="E821" t="str">
            <v>m3</v>
          </cell>
          <cell r="F821">
            <v>139.43</v>
          </cell>
        </row>
        <row r="822">
          <cell r="A822" t="str">
            <v>2 S 05 301 01</v>
          </cell>
          <cell r="B822" t="str">
            <v>Alvenaria tijolos de 20 cm de espessura</v>
          </cell>
          <cell r="E822" t="str">
            <v>m2</v>
          </cell>
          <cell r="F822">
            <v>33.17</v>
          </cell>
        </row>
        <row r="823">
          <cell r="A823" t="str">
            <v>2 S 05 302 01</v>
          </cell>
          <cell r="B823" t="str">
            <v>Muro gabião tipo caixa</v>
          </cell>
          <cell r="E823" t="str">
            <v>m3</v>
          </cell>
          <cell r="F823">
            <v>138.34</v>
          </cell>
        </row>
        <row r="824">
          <cell r="A824" t="str">
            <v>2 S 05 303 01</v>
          </cell>
          <cell r="B824" t="str">
            <v>Terra armada - ECE - greide 0,0&lt;h&lt;6,00m</v>
          </cell>
          <cell r="E824" t="str">
            <v>m2</v>
          </cell>
          <cell r="F824">
            <v>196.56</v>
          </cell>
        </row>
        <row r="825">
          <cell r="A825" t="str">
            <v>2 S 05 303 02</v>
          </cell>
          <cell r="B825" t="str">
            <v>Terra armada - ECE - greide 6,0&lt;h&lt;9,00m</v>
          </cell>
          <cell r="E825" t="str">
            <v>m2</v>
          </cell>
          <cell r="F825">
            <v>220.52</v>
          </cell>
        </row>
        <row r="826">
          <cell r="A826" t="str">
            <v>2 S 05 303 03</v>
          </cell>
          <cell r="B826" t="str">
            <v>Terra armada - ECE - greide 9,0&lt;h&lt;12,00m</v>
          </cell>
          <cell r="E826" t="str">
            <v>m2</v>
          </cell>
          <cell r="F826">
            <v>244.38</v>
          </cell>
        </row>
        <row r="827">
          <cell r="A827" t="str">
            <v>2 S 05 303 04</v>
          </cell>
          <cell r="B827" t="str">
            <v>Terra armada - ECE - pé de talude 0,0&lt;h&lt;6,00m</v>
          </cell>
          <cell r="E827" t="str">
            <v>m2</v>
          </cell>
          <cell r="F827">
            <v>231.72</v>
          </cell>
        </row>
        <row r="828">
          <cell r="A828" t="str">
            <v>2 S 05 303 05</v>
          </cell>
          <cell r="B828" t="str">
            <v>Terra armada - ECE - pé de talude 6,0&lt;h&lt;9,00m</v>
          </cell>
          <cell r="E828" t="str">
            <v>m2</v>
          </cell>
          <cell r="F828">
            <v>260.49</v>
          </cell>
        </row>
        <row r="829">
          <cell r="A829" t="str">
            <v>2 S 05 303 06</v>
          </cell>
          <cell r="B829" t="str">
            <v>Terra armada - ECE - pé de talude 9,0&lt;h&lt;12,00m</v>
          </cell>
          <cell r="E829" t="str">
            <v>m2</v>
          </cell>
          <cell r="F829">
            <v>287.66000000000003</v>
          </cell>
        </row>
        <row r="830">
          <cell r="A830" t="str">
            <v>2 S 05 303 07</v>
          </cell>
          <cell r="B830" t="str">
            <v>Terra armada - ECE - encontro portante 0,0&lt;h&lt;6,00m</v>
          </cell>
          <cell r="E830" t="str">
            <v>m2</v>
          </cell>
          <cell r="F830">
            <v>421.92</v>
          </cell>
        </row>
        <row r="831">
          <cell r="A831" t="str">
            <v>2 S 05 303 08</v>
          </cell>
          <cell r="B831" t="str">
            <v>Terra armada - ECE - encontro portante 6,0&lt;h&lt;9,00m</v>
          </cell>
          <cell r="E831" t="str">
            <v>m2</v>
          </cell>
          <cell r="F831">
            <v>562.24</v>
          </cell>
        </row>
        <row r="832">
          <cell r="A832" t="str">
            <v>2 S 05 303 09</v>
          </cell>
          <cell r="B832" t="str">
            <v>Escamas de concreto armado para terra armada</v>
          </cell>
          <cell r="E832" t="str">
            <v>m3</v>
          </cell>
          <cell r="F832">
            <v>535.33000000000004</v>
          </cell>
        </row>
        <row r="833">
          <cell r="A833" t="str">
            <v>2 S 05 303 10</v>
          </cell>
          <cell r="B833" t="str">
            <v>Concr. soleira e arremates de maciço terra armada</v>
          </cell>
          <cell r="E833" t="str">
            <v>m3</v>
          </cell>
          <cell r="F833">
            <v>254.14</v>
          </cell>
        </row>
        <row r="834">
          <cell r="A834" t="str">
            <v>2 S 05 303 11</v>
          </cell>
          <cell r="B834" t="str">
            <v>Montagem de maciço terra armada</v>
          </cell>
          <cell r="E834" t="str">
            <v>m2</v>
          </cell>
          <cell r="F834">
            <v>63.72</v>
          </cell>
        </row>
        <row r="835">
          <cell r="A835" t="str">
            <v>2 S 05 340 01</v>
          </cell>
          <cell r="B835" t="str">
            <v>Execução cortina atirantada conc.armado fck=15 MPa</v>
          </cell>
          <cell r="E835" t="str">
            <v>m2</v>
          </cell>
          <cell r="F835">
            <v>882.36</v>
          </cell>
        </row>
        <row r="836">
          <cell r="A836" t="str">
            <v>2 S 05 900 01</v>
          </cell>
          <cell r="B836" t="str">
            <v>Tirante protendido p/ cort. aço st 85/105 D= 32mm</v>
          </cell>
          <cell r="E836" t="str">
            <v>m</v>
          </cell>
          <cell r="F836">
            <v>86.05</v>
          </cell>
        </row>
        <row r="837">
          <cell r="A837" t="str">
            <v>2 S 06 210 01</v>
          </cell>
          <cell r="B837" t="str">
            <v>Pórtico metálico</v>
          </cell>
          <cell r="E837" t="str">
            <v>und</v>
          </cell>
          <cell r="F837">
            <v>40044.01</v>
          </cell>
        </row>
        <row r="838">
          <cell r="A838" t="str">
            <v>2 S 06 400 01</v>
          </cell>
          <cell r="B838" t="str">
            <v>Cerca arame farp. c/ mourão concr. seção quadrada</v>
          </cell>
          <cell r="E838" t="str">
            <v>m</v>
          </cell>
          <cell r="F838">
            <v>15.13</v>
          </cell>
        </row>
        <row r="839">
          <cell r="A839" t="str">
            <v>2 S 06 400 02</v>
          </cell>
          <cell r="B839" t="str">
            <v>Cerca arame farp. c/ mourão concr. seção triang.</v>
          </cell>
          <cell r="E839" t="str">
            <v>m</v>
          </cell>
          <cell r="F839">
            <v>11.7</v>
          </cell>
        </row>
        <row r="840">
          <cell r="A840" t="str">
            <v>2 S 06 410 00</v>
          </cell>
          <cell r="B840" t="str">
            <v>Cercas de arame farpado com suportes de madeira</v>
          </cell>
          <cell r="E840" t="str">
            <v>m</v>
          </cell>
          <cell r="F840">
            <v>7.83</v>
          </cell>
        </row>
        <row r="841">
          <cell r="A841" t="str">
            <v>2 S 09 001 05</v>
          </cell>
          <cell r="B841" t="str">
            <v>Transporte local em rodov. não pav. (const.)</v>
          </cell>
          <cell r="E841" t="str">
            <v>tkm</v>
          </cell>
          <cell r="F841">
            <v>0.47</v>
          </cell>
        </row>
        <row r="842">
          <cell r="A842" t="str">
            <v>2 S 09 001 40</v>
          </cell>
          <cell r="B842" t="str">
            <v>Transporte local c/ carroceria em rodovia não pav.</v>
          </cell>
          <cell r="E842" t="str">
            <v>tkm</v>
          </cell>
          <cell r="F842">
            <v>0.53</v>
          </cell>
        </row>
        <row r="843">
          <cell r="A843" t="str">
            <v>2 S 09 001 90</v>
          </cell>
          <cell r="B843" t="str">
            <v>Transporte comercial c/ carr. rodov. não pav.</v>
          </cell>
          <cell r="E843" t="str">
            <v>tkm</v>
          </cell>
          <cell r="F843">
            <v>0.36</v>
          </cell>
        </row>
        <row r="844">
          <cell r="A844" t="str">
            <v>2 S 09 002 05</v>
          </cell>
          <cell r="B844" t="str">
            <v>Transporte local em rodov. pavim. (const.)</v>
          </cell>
          <cell r="E844" t="str">
            <v>tkm</v>
          </cell>
          <cell r="F844">
            <v>0.36</v>
          </cell>
        </row>
        <row r="845">
          <cell r="A845" t="str">
            <v>2 S 09 002 40</v>
          </cell>
          <cell r="B845" t="str">
            <v>Transporte local c/ carroceria em rodov. pavim.</v>
          </cell>
          <cell r="E845" t="str">
            <v>tkm</v>
          </cell>
          <cell r="F845">
            <v>0.4</v>
          </cell>
        </row>
        <row r="846">
          <cell r="A846" t="str">
            <v>2 S 09 002 90</v>
          </cell>
          <cell r="B846" t="str">
            <v>Transporte comerc. c/ carr. rodov. pavim.</v>
          </cell>
          <cell r="E846" t="str">
            <v>tkm</v>
          </cell>
          <cell r="F846">
            <v>0.24</v>
          </cell>
        </row>
        <row r="847">
          <cell r="B847" t="str">
            <v>Conservação</v>
          </cell>
        </row>
        <row r="848">
          <cell r="A848" t="str">
            <v>3 S 01 200 00</v>
          </cell>
          <cell r="B848" t="str">
            <v>Escavação e carga mat. jazida (consv)</v>
          </cell>
          <cell r="E848" t="str">
            <v>m3</v>
          </cell>
          <cell r="F848">
            <v>6.81</v>
          </cell>
        </row>
        <row r="849">
          <cell r="A849" t="str">
            <v>3 S 01 401 00</v>
          </cell>
          <cell r="B849" t="str">
            <v>Recomposição de revestimento primário</v>
          </cell>
          <cell r="E849" t="str">
            <v>m3</v>
          </cell>
          <cell r="F849">
            <v>10.57</v>
          </cell>
        </row>
        <row r="850">
          <cell r="A850" t="str">
            <v>3 S 01 930 00</v>
          </cell>
          <cell r="B850" t="str">
            <v>Regularização mecânica da faixa de domínio</v>
          </cell>
          <cell r="E850" t="str">
            <v>m2</v>
          </cell>
          <cell r="F850">
            <v>0.15</v>
          </cell>
        </row>
        <row r="851">
          <cell r="A851" t="str">
            <v>3 S 02 200 00</v>
          </cell>
          <cell r="B851" t="str">
            <v>Solo p/ base de remendo profundo</v>
          </cell>
          <cell r="E851" t="str">
            <v>m3</v>
          </cell>
          <cell r="F851">
            <v>7.84</v>
          </cell>
        </row>
        <row r="852">
          <cell r="A852" t="str">
            <v>3 S 02 200 01</v>
          </cell>
          <cell r="B852" t="str">
            <v>Recomposição de camada granular do pavimento</v>
          </cell>
          <cell r="E852" t="str">
            <v>m3</v>
          </cell>
          <cell r="F852">
            <v>12.57</v>
          </cell>
        </row>
        <row r="853">
          <cell r="A853" t="str">
            <v>3 S 02 220 00</v>
          </cell>
          <cell r="B853" t="str">
            <v>Solo brita p/ base de rem. profundo</v>
          </cell>
          <cell r="E853" t="str">
            <v>m3</v>
          </cell>
          <cell r="F853">
            <v>19.899999999999999</v>
          </cell>
        </row>
        <row r="854">
          <cell r="A854" t="str">
            <v>3 S 02 230 00</v>
          </cell>
          <cell r="B854" t="str">
            <v>Brita para base de remendo profundo</v>
          </cell>
          <cell r="E854" t="str">
            <v>m3</v>
          </cell>
          <cell r="F854">
            <v>45.27</v>
          </cell>
        </row>
        <row r="855">
          <cell r="A855" t="str">
            <v>3 S 02 241 00</v>
          </cell>
          <cell r="B855" t="str">
            <v>Solo melhorado c/ cimento p/ base rem. profundo</v>
          </cell>
          <cell r="E855" t="str">
            <v>m3</v>
          </cell>
          <cell r="F855">
            <v>39.04</v>
          </cell>
        </row>
        <row r="856">
          <cell r="A856" t="str">
            <v>3 S 02 300 00</v>
          </cell>
          <cell r="B856" t="str">
            <v>Imprimação</v>
          </cell>
          <cell r="E856" t="str">
            <v>m2</v>
          </cell>
          <cell r="F856">
            <v>0.14000000000000001</v>
          </cell>
        </row>
        <row r="857">
          <cell r="A857" t="str">
            <v>3 S 02 400 00</v>
          </cell>
          <cell r="B857" t="str">
            <v>Pintura de ligação</v>
          </cell>
          <cell r="E857" t="str">
            <v>m2</v>
          </cell>
          <cell r="F857">
            <v>0.1</v>
          </cell>
        </row>
        <row r="858">
          <cell r="A858" t="str">
            <v>3 S 02 500 00</v>
          </cell>
          <cell r="B858" t="str">
            <v>Capa selante com pedrisco</v>
          </cell>
          <cell r="E858" t="str">
            <v>m2</v>
          </cell>
          <cell r="F858">
            <v>0.41</v>
          </cell>
        </row>
        <row r="859">
          <cell r="A859" t="str">
            <v>3 S 02 500 01</v>
          </cell>
          <cell r="B859" t="str">
            <v>Capa selante com areia</v>
          </cell>
          <cell r="E859" t="str">
            <v>m2</v>
          </cell>
          <cell r="F859">
            <v>0.21</v>
          </cell>
        </row>
        <row r="860">
          <cell r="A860" t="str">
            <v>3 S 02 500 02</v>
          </cell>
          <cell r="B860" t="str">
            <v>Tratamento superficial simples com CAP</v>
          </cell>
          <cell r="E860" t="str">
            <v>m2</v>
          </cell>
          <cell r="F860">
            <v>0.56999999999999995</v>
          </cell>
        </row>
        <row r="861">
          <cell r="A861" t="str">
            <v>3 S 02 500 03</v>
          </cell>
          <cell r="B861" t="str">
            <v>Tratamento superficial simples com emulsão</v>
          </cell>
          <cell r="E861" t="str">
            <v>m2</v>
          </cell>
          <cell r="F861">
            <v>0.54</v>
          </cell>
        </row>
        <row r="862">
          <cell r="A862" t="str">
            <v>3 S 02 500 04</v>
          </cell>
          <cell r="B862" t="str">
            <v>Tratamento superficial simples c/ banho diluído</v>
          </cell>
          <cell r="E862" t="str">
            <v>m2</v>
          </cell>
          <cell r="F862">
            <v>0.61</v>
          </cell>
        </row>
        <row r="863">
          <cell r="A863" t="str">
            <v>3 S 02 501 00</v>
          </cell>
          <cell r="B863" t="str">
            <v>Tratamento superficial duplo c/ CAP</v>
          </cell>
          <cell r="E863" t="str">
            <v>m2</v>
          </cell>
          <cell r="F863">
            <v>1.72</v>
          </cell>
        </row>
        <row r="864">
          <cell r="A864" t="str">
            <v>3 S 02 501 01</v>
          </cell>
          <cell r="B864" t="str">
            <v>Tratamento superficial duplo com emulsão</v>
          </cell>
          <cell r="E864" t="str">
            <v>m2</v>
          </cell>
          <cell r="F864">
            <v>1.7</v>
          </cell>
        </row>
        <row r="865">
          <cell r="A865" t="str">
            <v>3 S 02 501 02</v>
          </cell>
          <cell r="B865" t="str">
            <v>Tratamento superficial duplo com banho diluído</v>
          </cell>
          <cell r="E865" t="str">
            <v>m2</v>
          </cell>
          <cell r="F865">
            <v>1.86</v>
          </cell>
        </row>
        <row r="866">
          <cell r="A866" t="str">
            <v>3 S 02 502 00</v>
          </cell>
          <cell r="B866" t="str">
            <v>Tratamento superficial triplo com c.a.p.</v>
          </cell>
          <cell r="E866" t="str">
            <v>m2</v>
          </cell>
          <cell r="F866">
            <v>2.44</v>
          </cell>
        </row>
        <row r="867">
          <cell r="A867" t="str">
            <v>3 S 02 502 01</v>
          </cell>
          <cell r="B867" t="str">
            <v>Tratamento superficial triplo com emulsão</v>
          </cell>
          <cell r="E867" t="str">
            <v>m2</v>
          </cell>
          <cell r="F867">
            <v>2.4700000000000002</v>
          </cell>
        </row>
        <row r="868">
          <cell r="A868" t="str">
            <v>3 S 02 502 02</v>
          </cell>
          <cell r="B868" t="str">
            <v>Tratamento superficial triplo com banho diluído</v>
          </cell>
          <cell r="E868" t="str">
            <v>m2</v>
          </cell>
          <cell r="F868">
            <v>2.64</v>
          </cell>
        </row>
        <row r="869">
          <cell r="A869" t="str">
            <v>3 S 02 510 00</v>
          </cell>
          <cell r="B869" t="str">
            <v>Lama asfáltica fina (granulometrias I e II )</v>
          </cell>
          <cell r="E869" t="str">
            <v>m2</v>
          </cell>
          <cell r="F869">
            <v>0.59</v>
          </cell>
        </row>
        <row r="870">
          <cell r="A870" t="str">
            <v>3 S 02 510 01</v>
          </cell>
          <cell r="B870" t="str">
            <v>Lama asfáltica grossa (granulometrias III e IV)</v>
          </cell>
          <cell r="E870" t="str">
            <v>m2</v>
          </cell>
          <cell r="F870">
            <v>1.07</v>
          </cell>
        </row>
        <row r="871">
          <cell r="A871" t="str">
            <v>3 S 02 520 00</v>
          </cell>
          <cell r="B871" t="str">
            <v>Mistura areia-asfalto em betoneira</v>
          </cell>
          <cell r="E871" t="str">
            <v>m3</v>
          </cell>
          <cell r="F871">
            <v>29.78</v>
          </cell>
        </row>
        <row r="872">
          <cell r="A872" t="str">
            <v>3 S 02 520 01</v>
          </cell>
          <cell r="B872" t="str">
            <v>Mistura areia-asfalto usinada a frio</v>
          </cell>
          <cell r="E872" t="str">
            <v>m3</v>
          </cell>
          <cell r="F872">
            <v>19.96</v>
          </cell>
        </row>
        <row r="873">
          <cell r="A873" t="str">
            <v>3 S 02 520 02</v>
          </cell>
          <cell r="B873" t="str">
            <v>Rec.do rev. com areia asfalto a frio</v>
          </cell>
          <cell r="E873" t="str">
            <v>m3</v>
          </cell>
          <cell r="F873">
            <v>23.8</v>
          </cell>
        </row>
        <row r="874">
          <cell r="A874" t="str">
            <v>3 S 02 521 00</v>
          </cell>
          <cell r="B874" t="str">
            <v>Mistura areia-asfalto usinada a quente</v>
          </cell>
          <cell r="E874" t="str">
            <v>m3</v>
          </cell>
          <cell r="F874">
            <v>65.11</v>
          </cell>
        </row>
        <row r="875">
          <cell r="A875" t="str">
            <v>3 S 02 521 01</v>
          </cell>
          <cell r="B875" t="str">
            <v>Rec. do rev. com areia asfalto a quente</v>
          </cell>
          <cell r="E875" t="str">
            <v>m3</v>
          </cell>
          <cell r="F875">
            <v>16.22</v>
          </cell>
        </row>
        <row r="876">
          <cell r="A876" t="str">
            <v>3 S 02 530 00</v>
          </cell>
          <cell r="B876" t="str">
            <v>Mistura betuminosa em betoneira</v>
          </cell>
          <cell r="E876" t="str">
            <v>m3</v>
          </cell>
          <cell r="F876">
            <v>43.5</v>
          </cell>
        </row>
        <row r="877">
          <cell r="A877" t="str">
            <v>3 S 02 530 01</v>
          </cell>
          <cell r="B877" t="str">
            <v>Mistura betuminosa usinada a frio</v>
          </cell>
          <cell r="E877" t="str">
            <v>m3</v>
          </cell>
          <cell r="F877">
            <v>42.13</v>
          </cell>
        </row>
        <row r="878">
          <cell r="A878" t="str">
            <v>3 S 02 530 02</v>
          </cell>
          <cell r="B878" t="str">
            <v>Rec.do rev. com mistura betuminosa a frio</v>
          </cell>
          <cell r="E878" t="str">
            <v>m3</v>
          </cell>
          <cell r="F878">
            <v>26.99</v>
          </cell>
        </row>
        <row r="879">
          <cell r="A879" t="str">
            <v>3 S 02 540 00</v>
          </cell>
          <cell r="B879" t="str">
            <v>Mistura betuminosa usinada a quente</v>
          </cell>
          <cell r="E879" t="str">
            <v>m3</v>
          </cell>
          <cell r="F879">
            <v>84.21</v>
          </cell>
        </row>
        <row r="880">
          <cell r="A880" t="str">
            <v>3 S 02 540 01</v>
          </cell>
          <cell r="B880" t="str">
            <v>Rec.do rev.com mistura betuminosa a quente</v>
          </cell>
          <cell r="E880" t="str">
            <v>m3</v>
          </cell>
          <cell r="F880">
            <v>18.84</v>
          </cell>
        </row>
        <row r="881">
          <cell r="A881" t="str">
            <v>3 S 02 601 00</v>
          </cell>
          <cell r="B881" t="str">
            <v>Recomposição de placa de concreto</v>
          </cell>
          <cell r="E881" t="str">
            <v>m3</v>
          </cell>
          <cell r="F881">
            <v>243.59</v>
          </cell>
        </row>
        <row r="882">
          <cell r="A882" t="str">
            <v>3 S 02 900 00</v>
          </cell>
          <cell r="B882" t="str">
            <v>Remoção mecanizada de revestimento betuminoso</v>
          </cell>
          <cell r="E882" t="str">
            <v>m3</v>
          </cell>
          <cell r="F882">
            <v>6.65</v>
          </cell>
        </row>
        <row r="883">
          <cell r="A883" t="str">
            <v>3 S 02 901 00</v>
          </cell>
          <cell r="B883" t="str">
            <v>Remoção manual de revestimento betuminoso</v>
          </cell>
          <cell r="E883" t="str">
            <v>m3</v>
          </cell>
          <cell r="F883">
            <v>110.91</v>
          </cell>
        </row>
        <row r="884">
          <cell r="A884" t="str">
            <v>3 S 02 902 00</v>
          </cell>
          <cell r="B884" t="str">
            <v>Remoção mecanizada da camada granular do pavimento</v>
          </cell>
          <cell r="E884" t="str">
            <v>m3</v>
          </cell>
          <cell r="F884">
            <v>4.24</v>
          </cell>
        </row>
        <row r="885">
          <cell r="A885" t="str">
            <v>3 S 02 903 00</v>
          </cell>
          <cell r="B885" t="str">
            <v>Remoção manual da camada granular do pavimento</v>
          </cell>
          <cell r="E885" t="str">
            <v>m3</v>
          </cell>
          <cell r="F885">
            <v>58.52</v>
          </cell>
        </row>
        <row r="886">
          <cell r="A886" t="str">
            <v>3 S 02 999 00</v>
          </cell>
          <cell r="B886" t="str">
            <v>Peneiramento</v>
          </cell>
          <cell r="E886" t="str">
            <v>m3</v>
          </cell>
          <cell r="F886">
            <v>6.98</v>
          </cell>
        </row>
        <row r="887">
          <cell r="A887" t="str">
            <v>3 S 03 310 00</v>
          </cell>
          <cell r="B887" t="str">
            <v>Concreto ciclópico</v>
          </cell>
          <cell r="E887" t="str">
            <v>m3</v>
          </cell>
          <cell r="F887">
            <v>187.34</v>
          </cell>
        </row>
        <row r="888">
          <cell r="A888" t="str">
            <v>3 S 03 329 00</v>
          </cell>
          <cell r="B888" t="str">
            <v>Concreto de cimento (confecção e lançamento)</v>
          </cell>
          <cell r="E888" t="str">
            <v>m3</v>
          </cell>
          <cell r="F888">
            <v>234.67</v>
          </cell>
        </row>
        <row r="889">
          <cell r="A889" t="str">
            <v>3 S 03 329 01</v>
          </cell>
          <cell r="B889" t="str">
            <v>Concreto de cimento(confecção manual e lançamento)</v>
          </cell>
          <cell r="E889" t="str">
            <v>m3</v>
          </cell>
          <cell r="F889">
            <v>274.27</v>
          </cell>
        </row>
        <row r="890">
          <cell r="A890" t="str">
            <v>3 S 03 340 02</v>
          </cell>
          <cell r="B890" t="str">
            <v>Argamassa cimento areia 1-6</v>
          </cell>
          <cell r="E890" t="str">
            <v>m3</v>
          </cell>
          <cell r="F890">
            <v>200.78</v>
          </cell>
        </row>
        <row r="891">
          <cell r="A891" t="str">
            <v>3 S 03 340 03</v>
          </cell>
          <cell r="B891" t="str">
            <v>Argamassa cimento solo 1:10</v>
          </cell>
          <cell r="E891" t="str">
            <v>m3</v>
          </cell>
          <cell r="F891">
            <v>127.58</v>
          </cell>
        </row>
        <row r="892">
          <cell r="A892" t="str">
            <v>3 S 03 353 00</v>
          </cell>
          <cell r="B892" t="str">
            <v>Dobragem e colocação de armadura</v>
          </cell>
          <cell r="E892" t="str">
            <v>kg</v>
          </cell>
          <cell r="F892">
            <v>4.55</v>
          </cell>
        </row>
        <row r="893">
          <cell r="A893" t="str">
            <v>3 S 03 370 00</v>
          </cell>
          <cell r="B893" t="str">
            <v>Forma comum de madeira</v>
          </cell>
          <cell r="E893" t="str">
            <v>m2</v>
          </cell>
          <cell r="F893">
            <v>30.84</v>
          </cell>
        </row>
        <row r="894">
          <cell r="A894" t="str">
            <v>3 S 03 940 01</v>
          </cell>
          <cell r="B894" t="str">
            <v>Reaterro e compactação p/ bueiro</v>
          </cell>
          <cell r="E894" t="str">
            <v>m3</v>
          </cell>
          <cell r="F894">
            <v>16.04</v>
          </cell>
        </row>
        <row r="895">
          <cell r="A895" t="str">
            <v>3 S 03 940 02</v>
          </cell>
          <cell r="B895" t="str">
            <v>Reaterro apiloado</v>
          </cell>
          <cell r="E895" t="str">
            <v>m3</v>
          </cell>
          <cell r="F895">
            <v>10.5</v>
          </cell>
        </row>
        <row r="896">
          <cell r="A896" t="str">
            <v>3 S 03 950 00</v>
          </cell>
          <cell r="B896" t="str">
            <v>Limpeza de ponte</v>
          </cell>
          <cell r="E896" t="str">
            <v>m</v>
          </cell>
          <cell r="F896">
            <v>2.5299999999999998</v>
          </cell>
        </row>
        <row r="897">
          <cell r="A897" t="str">
            <v>3 S 04 000 00</v>
          </cell>
          <cell r="B897" t="str">
            <v>Escavação manual em material de 1a categoria</v>
          </cell>
          <cell r="E897" t="str">
            <v>m3</v>
          </cell>
          <cell r="F897">
            <v>18.95</v>
          </cell>
        </row>
        <row r="898">
          <cell r="A898" t="str">
            <v>3 S 04 000 01</v>
          </cell>
          <cell r="B898" t="str">
            <v>Escavação manual em material de 2a categoria</v>
          </cell>
          <cell r="E898" t="str">
            <v>m3</v>
          </cell>
          <cell r="F898">
            <v>25.27</v>
          </cell>
        </row>
        <row r="899">
          <cell r="A899" t="str">
            <v>3 S 04 001 00</v>
          </cell>
          <cell r="B899" t="str">
            <v>Escavação mecaniz. de vala em mater. de 1a cat.</v>
          </cell>
          <cell r="E899" t="str">
            <v>m3</v>
          </cell>
          <cell r="F899">
            <v>4.37</v>
          </cell>
        </row>
        <row r="900">
          <cell r="A900" t="str">
            <v>3 S 04 010 00</v>
          </cell>
          <cell r="B900" t="str">
            <v>Escavação mecaniz.de vala em material de 2a cat.</v>
          </cell>
          <cell r="E900" t="str">
            <v>m3</v>
          </cell>
          <cell r="F900">
            <v>5.46</v>
          </cell>
        </row>
        <row r="901">
          <cell r="A901" t="str">
            <v>3 S 04 020 00</v>
          </cell>
          <cell r="B901" t="str">
            <v>Escavação e carga de material de 3a cat. em valas</v>
          </cell>
          <cell r="E901" t="str">
            <v>m3</v>
          </cell>
          <cell r="F901">
            <v>52.49</v>
          </cell>
        </row>
        <row r="902">
          <cell r="A902" t="str">
            <v>3 S 04 300 16</v>
          </cell>
          <cell r="B902" t="str">
            <v>Bueiro met. chapa múltipla D=1,60m galv.</v>
          </cell>
          <cell r="E902" t="str">
            <v>m</v>
          </cell>
          <cell r="F902">
            <v>1036.74</v>
          </cell>
        </row>
        <row r="903">
          <cell r="A903" t="str">
            <v>3 S 04 300 20</v>
          </cell>
          <cell r="B903" t="str">
            <v>Bueiro met. chapa múltipla D=2,00m galv.</v>
          </cell>
          <cell r="E903" t="str">
            <v>m</v>
          </cell>
          <cell r="F903">
            <v>1285.8</v>
          </cell>
        </row>
        <row r="904">
          <cell r="A904" t="str">
            <v>3 S 04 301 16</v>
          </cell>
          <cell r="B904" t="str">
            <v>Bueiro met.chapas múlt. D=1,60 m rev. epoxy</v>
          </cell>
          <cell r="E904" t="str">
            <v>m</v>
          </cell>
          <cell r="F904">
            <v>1085.56</v>
          </cell>
        </row>
        <row r="905">
          <cell r="A905" t="str">
            <v>3 S 04 301 20</v>
          </cell>
          <cell r="B905" t="str">
            <v>Bueiro met. chapas múlt. D=2,00 m rev. epoxy</v>
          </cell>
          <cell r="E905" t="str">
            <v>m</v>
          </cell>
          <cell r="F905">
            <v>1346.44</v>
          </cell>
        </row>
        <row r="906">
          <cell r="A906" t="str">
            <v>3 S 04 310 16</v>
          </cell>
          <cell r="B906" t="str">
            <v>Bueiro met. s/interrupção tráf. D=1,60 m galv.</v>
          </cell>
          <cell r="E906" t="str">
            <v>m</v>
          </cell>
          <cell r="F906">
            <v>1958.05</v>
          </cell>
        </row>
        <row r="907">
          <cell r="A907" t="str">
            <v>3 S 04 310 20</v>
          </cell>
          <cell r="B907" t="str">
            <v>Bueiro met. s/interrupção tráf. D=2,00 m galv.</v>
          </cell>
          <cell r="E907" t="str">
            <v>m</v>
          </cell>
          <cell r="F907">
            <v>2435.4499999999998</v>
          </cell>
        </row>
        <row r="908">
          <cell r="A908" t="str">
            <v>3 S 04 311 16</v>
          </cell>
          <cell r="B908" t="str">
            <v>Bueiro met.s/interrupção tráf. D=1,60 m rev. epoxy</v>
          </cell>
          <cell r="E908" t="str">
            <v>m</v>
          </cell>
          <cell r="F908">
            <v>2031.03</v>
          </cell>
        </row>
        <row r="909">
          <cell r="A909" t="str">
            <v>3 S 04 311 20</v>
          </cell>
          <cell r="B909" t="str">
            <v>Bueiro met.s/interrupção tráf. D=2,00 m rev. epoxy</v>
          </cell>
          <cell r="E909" t="str">
            <v>m</v>
          </cell>
          <cell r="F909">
            <v>2442.35</v>
          </cell>
        </row>
        <row r="910">
          <cell r="A910" t="str">
            <v>3 S 04 590 00</v>
          </cell>
          <cell r="B910" t="str">
            <v>Assentamento de dreno profundo</v>
          </cell>
          <cell r="E910" t="str">
            <v>m</v>
          </cell>
          <cell r="F910">
            <v>40.96</v>
          </cell>
        </row>
        <row r="911">
          <cell r="A911" t="str">
            <v>3 S 04 999 08</v>
          </cell>
          <cell r="B911" t="str">
            <v>Selo de argila apiloado com solo local</v>
          </cell>
          <cell r="E911" t="str">
            <v>m3</v>
          </cell>
          <cell r="F911">
            <v>10.5</v>
          </cell>
        </row>
        <row r="912">
          <cell r="A912" t="str">
            <v>3 S 05 000 00</v>
          </cell>
          <cell r="B912" t="str">
            <v>Enrocamento de pedra arrumada</v>
          </cell>
          <cell r="E912" t="str">
            <v>m3</v>
          </cell>
          <cell r="F912">
            <v>73.02</v>
          </cell>
        </row>
        <row r="913">
          <cell r="A913" t="str">
            <v>3 S 05 001 00</v>
          </cell>
          <cell r="B913" t="str">
            <v>Enrocamento de pedra jogada</v>
          </cell>
          <cell r="E913" t="str">
            <v>m3</v>
          </cell>
          <cell r="F913">
            <v>48.23</v>
          </cell>
        </row>
        <row r="914">
          <cell r="A914" t="str">
            <v>3 S 05 101 01</v>
          </cell>
          <cell r="B914" t="str">
            <v>Revestimento vegetal com mudas</v>
          </cell>
          <cell r="E914" t="str">
            <v>m2</v>
          </cell>
          <cell r="F914">
            <v>3.47</v>
          </cell>
        </row>
        <row r="915">
          <cell r="A915" t="str">
            <v>3 S 05 101 02</v>
          </cell>
          <cell r="B915" t="str">
            <v>Revestimento vegetal com grama em leivas</v>
          </cell>
          <cell r="E915" t="str">
            <v>m2</v>
          </cell>
          <cell r="F915">
            <v>3.7</v>
          </cell>
        </row>
        <row r="916">
          <cell r="A916" t="str">
            <v>3 S 08 001 00</v>
          </cell>
          <cell r="B916" t="str">
            <v>Reconformação da plataforma</v>
          </cell>
          <cell r="E916" t="str">
            <v>ha</v>
          </cell>
          <cell r="F916">
            <v>120.63</v>
          </cell>
        </row>
        <row r="917">
          <cell r="A917" t="str">
            <v>3 S 08 100 00</v>
          </cell>
          <cell r="B917" t="str">
            <v>Tapa buraco</v>
          </cell>
          <cell r="E917" t="str">
            <v>m3</v>
          </cell>
          <cell r="F917">
            <v>110.38</v>
          </cell>
        </row>
        <row r="918">
          <cell r="A918" t="str">
            <v>3 S 08 101 01</v>
          </cell>
          <cell r="B918" t="str">
            <v>Remendo profundo com demolição manual</v>
          </cell>
          <cell r="E918" t="str">
            <v>m3</v>
          </cell>
          <cell r="F918">
            <v>129.85</v>
          </cell>
        </row>
        <row r="919">
          <cell r="A919" t="str">
            <v>3 S 08 101 02</v>
          </cell>
          <cell r="B919" t="str">
            <v>Remendo profundo com demolição mecanizada</v>
          </cell>
          <cell r="E919" t="str">
            <v>m3</v>
          </cell>
          <cell r="F919">
            <v>94.79</v>
          </cell>
        </row>
        <row r="920">
          <cell r="A920" t="str">
            <v>3 S 08 102 00</v>
          </cell>
          <cell r="B920" t="str">
            <v>Limpeza ench. juntas pav. concr. a quente (consv)</v>
          </cell>
          <cell r="E920" t="str">
            <v>m</v>
          </cell>
          <cell r="F920">
            <v>1.54</v>
          </cell>
        </row>
        <row r="921">
          <cell r="A921" t="str">
            <v>3 S 08 102 01</v>
          </cell>
          <cell r="B921" t="str">
            <v>Limpeza ench. juntas pav. concr. a frio (consv)</v>
          </cell>
          <cell r="E921" t="str">
            <v>m</v>
          </cell>
          <cell r="F921">
            <v>1.23</v>
          </cell>
        </row>
        <row r="922">
          <cell r="A922" t="str">
            <v>3 S 08 103 00</v>
          </cell>
          <cell r="B922" t="str">
            <v>Selagem de trinca</v>
          </cell>
          <cell r="E922" t="str">
            <v>l</v>
          </cell>
          <cell r="F922">
            <v>0.96</v>
          </cell>
        </row>
        <row r="923">
          <cell r="A923" t="str">
            <v>3 S 08 104 01</v>
          </cell>
          <cell r="B923" t="str">
            <v>Combate à exsudação com areia</v>
          </cell>
          <cell r="E923" t="str">
            <v>m2</v>
          </cell>
          <cell r="F923">
            <v>0.32</v>
          </cell>
        </row>
        <row r="924">
          <cell r="A924" t="str">
            <v>3 S 08 104 02</v>
          </cell>
          <cell r="B924" t="str">
            <v>Combate à exsudação com pedrisco</v>
          </cell>
          <cell r="E924" t="str">
            <v>m2</v>
          </cell>
          <cell r="F924">
            <v>0.39</v>
          </cell>
        </row>
        <row r="925">
          <cell r="A925" t="str">
            <v>3 S 08 109 00</v>
          </cell>
          <cell r="B925" t="str">
            <v>Correção de defeitos com mistura betuminosa</v>
          </cell>
          <cell r="E925" t="str">
            <v>m3</v>
          </cell>
          <cell r="F925">
            <v>69.45</v>
          </cell>
        </row>
        <row r="926">
          <cell r="A926" t="str">
            <v>3 S 08 109 12</v>
          </cell>
          <cell r="B926" t="str">
            <v>Correção de defeitos por fresagem descontínua</v>
          </cell>
          <cell r="E926" t="str">
            <v>m3</v>
          </cell>
          <cell r="F926">
            <v>152.65</v>
          </cell>
        </row>
        <row r="927">
          <cell r="A927" t="str">
            <v>3 S 08 110 00</v>
          </cell>
          <cell r="B927" t="str">
            <v>Correção de defeitos por penetração</v>
          </cell>
          <cell r="E927" t="str">
            <v>m2</v>
          </cell>
          <cell r="F927">
            <v>7.66</v>
          </cell>
        </row>
        <row r="928">
          <cell r="A928" t="str">
            <v>3 S 08 200 00</v>
          </cell>
          <cell r="B928" t="str">
            <v>Recomp. de guarda corpo</v>
          </cell>
          <cell r="E928" t="str">
            <v>m</v>
          </cell>
          <cell r="F928">
            <v>67</v>
          </cell>
        </row>
        <row r="929">
          <cell r="A929" t="str">
            <v>3 S 08 200 01</v>
          </cell>
          <cell r="B929" t="str">
            <v>Recomposição de sarjeta em alvenaria de tijolo</v>
          </cell>
          <cell r="E929" t="str">
            <v>m2</v>
          </cell>
          <cell r="F929">
            <v>30.01</v>
          </cell>
        </row>
        <row r="930">
          <cell r="A930" t="str">
            <v>3 S 08 300 01</v>
          </cell>
          <cell r="B930" t="str">
            <v>Limpeza de sarjeta e meio fio</v>
          </cell>
          <cell r="E930" t="str">
            <v>m</v>
          </cell>
          <cell r="F930">
            <v>0.21</v>
          </cell>
        </row>
        <row r="931">
          <cell r="A931" t="str">
            <v>3 S 08 301 01</v>
          </cell>
          <cell r="B931" t="str">
            <v>Limpeza de valeta de corte</v>
          </cell>
          <cell r="E931" t="str">
            <v>m</v>
          </cell>
          <cell r="F931">
            <v>0.32</v>
          </cell>
        </row>
        <row r="932">
          <cell r="A932" t="str">
            <v>3 S 08 301 02</v>
          </cell>
          <cell r="B932" t="str">
            <v>Limpeza de vala de drenagem</v>
          </cell>
          <cell r="E932" t="str">
            <v>m</v>
          </cell>
          <cell r="F932">
            <v>1.28</v>
          </cell>
        </row>
        <row r="933">
          <cell r="A933" t="str">
            <v>3 S 08 301 03</v>
          </cell>
          <cell r="B933" t="str">
            <v>Limpeza de descida d'água</v>
          </cell>
          <cell r="E933" t="str">
            <v>m</v>
          </cell>
          <cell r="F933">
            <v>0.42</v>
          </cell>
        </row>
        <row r="934">
          <cell r="A934" t="str">
            <v>3 S 08 302 01</v>
          </cell>
          <cell r="B934" t="str">
            <v>Limpeza de bueiro</v>
          </cell>
          <cell r="E934" t="str">
            <v>m3</v>
          </cell>
          <cell r="F934">
            <v>6.98</v>
          </cell>
        </row>
        <row r="935">
          <cell r="A935" t="str">
            <v>3 S 08 302 02</v>
          </cell>
          <cell r="B935" t="str">
            <v>Desobstrução de bueiro</v>
          </cell>
          <cell r="E935" t="str">
            <v>m3</v>
          </cell>
          <cell r="F935">
            <v>20.37</v>
          </cell>
        </row>
        <row r="936">
          <cell r="A936" t="str">
            <v>3 S 08 302 03</v>
          </cell>
          <cell r="B936" t="str">
            <v>Assentamento de tubo D=0,60 m</v>
          </cell>
          <cell r="E936" t="str">
            <v>m</v>
          </cell>
          <cell r="F936">
            <v>138.94</v>
          </cell>
        </row>
        <row r="937">
          <cell r="A937" t="str">
            <v>3 S 08 302 04</v>
          </cell>
          <cell r="B937" t="str">
            <v>Assentamento de tubo D=0,80 m</v>
          </cell>
          <cell r="E937" t="str">
            <v>m</v>
          </cell>
          <cell r="F937">
            <v>210.07</v>
          </cell>
        </row>
        <row r="938">
          <cell r="A938" t="str">
            <v>3 S 08 302 05</v>
          </cell>
          <cell r="B938" t="str">
            <v>Assentamento de tubo D=1,0 m</v>
          </cell>
          <cell r="E938" t="str">
            <v>m</v>
          </cell>
          <cell r="F938">
            <v>309.63</v>
          </cell>
        </row>
        <row r="939">
          <cell r="A939" t="str">
            <v>3 S 08 302 06</v>
          </cell>
          <cell r="B939" t="str">
            <v>Assentamento de tubo D=1,20 m</v>
          </cell>
          <cell r="E939" t="str">
            <v>m</v>
          </cell>
          <cell r="F939">
            <v>446.58</v>
          </cell>
        </row>
        <row r="940">
          <cell r="A940" t="str">
            <v>3 S 08 400 00</v>
          </cell>
          <cell r="B940" t="str">
            <v>Limpeza de placa de sinalização</v>
          </cell>
          <cell r="E940" t="str">
            <v>m2</v>
          </cell>
          <cell r="F940">
            <v>3.06</v>
          </cell>
        </row>
        <row r="941">
          <cell r="A941" t="str">
            <v>3 S 08 400 01</v>
          </cell>
          <cell r="B941" t="str">
            <v>Recomposição placa de sinalização</v>
          </cell>
          <cell r="E941" t="str">
            <v>m2</v>
          </cell>
          <cell r="F941">
            <v>12.73</v>
          </cell>
        </row>
        <row r="942">
          <cell r="A942" t="str">
            <v>3 S 08 400 02</v>
          </cell>
          <cell r="B942" t="str">
            <v>Substituição de balizador</v>
          </cell>
          <cell r="E942" t="str">
            <v>un</v>
          </cell>
          <cell r="F942">
            <v>15.52</v>
          </cell>
        </row>
        <row r="943">
          <cell r="A943" t="str">
            <v>3 S 08 401 00</v>
          </cell>
          <cell r="B943" t="str">
            <v>Recomposição de defensa metálica</v>
          </cell>
          <cell r="E943" t="str">
            <v>m</v>
          </cell>
          <cell r="F943">
            <v>127.92</v>
          </cell>
        </row>
        <row r="944">
          <cell r="A944" t="str">
            <v>3 S 08 402 00</v>
          </cell>
          <cell r="B944" t="str">
            <v>Caiação</v>
          </cell>
          <cell r="E944" t="str">
            <v>m2</v>
          </cell>
          <cell r="F944">
            <v>0.97</v>
          </cell>
        </row>
        <row r="945">
          <cell r="A945" t="str">
            <v>3 S 08 403 00</v>
          </cell>
          <cell r="B945" t="str">
            <v>Renovação de sinalização horizontal</v>
          </cell>
          <cell r="E945" t="str">
            <v>m2</v>
          </cell>
          <cell r="F945">
            <v>19.87</v>
          </cell>
        </row>
        <row r="946">
          <cell r="A946" t="str">
            <v>3 S 08 404 00</v>
          </cell>
          <cell r="B946" t="str">
            <v>Recomp. tot. cerca c/ mourão de conc. secção quad.</v>
          </cell>
          <cell r="E946" t="str">
            <v>m</v>
          </cell>
          <cell r="F946">
            <v>14.72</v>
          </cell>
        </row>
        <row r="947">
          <cell r="A947" t="str">
            <v>3 S 08 404 01</v>
          </cell>
          <cell r="B947" t="str">
            <v>Recomp. parc. cerca de conc. seção quad. - mourão</v>
          </cell>
          <cell r="E947" t="str">
            <v>m</v>
          </cell>
          <cell r="F947">
            <v>12.62</v>
          </cell>
        </row>
        <row r="948">
          <cell r="A948" t="str">
            <v>3 S 08 404 02</v>
          </cell>
          <cell r="B948" t="str">
            <v>Recomp. parc. cerca c/ mourão de concr.-arame</v>
          </cell>
          <cell r="E948" t="str">
            <v>m</v>
          </cell>
          <cell r="F948">
            <v>2.71</v>
          </cell>
        </row>
        <row r="949">
          <cell r="A949" t="str">
            <v>3 S 08 404 03</v>
          </cell>
          <cell r="B949" t="str">
            <v>Recomp. tot. cerca c/ mourão concr. seção triang.</v>
          </cell>
          <cell r="E949" t="str">
            <v>m</v>
          </cell>
          <cell r="F949">
            <v>12.13</v>
          </cell>
        </row>
        <row r="950">
          <cell r="A950" t="str">
            <v>3 S 08 404 04</v>
          </cell>
          <cell r="B950" t="str">
            <v>Recomp. parc. cerca c/ mourão concr. seção triang.</v>
          </cell>
          <cell r="E950" t="str">
            <v>m</v>
          </cell>
          <cell r="F950">
            <v>10.34</v>
          </cell>
        </row>
        <row r="951">
          <cell r="A951" t="str">
            <v>3 S 08 414 00</v>
          </cell>
          <cell r="B951" t="str">
            <v>Recomposição total de cerca com mourão de madeira</v>
          </cell>
          <cell r="E951" t="str">
            <v>m</v>
          </cell>
          <cell r="F951">
            <v>6.84</v>
          </cell>
        </row>
        <row r="952">
          <cell r="A952" t="str">
            <v>3 S 08 414 01</v>
          </cell>
          <cell r="B952" t="str">
            <v>Recomposição parcial cerca de madeira - mourão</v>
          </cell>
          <cell r="E952" t="str">
            <v>m</v>
          </cell>
          <cell r="F952">
            <v>5.64</v>
          </cell>
        </row>
        <row r="953">
          <cell r="A953" t="str">
            <v>3 S 08 414 02</v>
          </cell>
          <cell r="B953" t="str">
            <v>Recomp. parcial cerca c/ mourão de madeira - arame</v>
          </cell>
          <cell r="E953" t="str">
            <v>m</v>
          </cell>
          <cell r="F953">
            <v>2.0699999999999998</v>
          </cell>
        </row>
        <row r="954">
          <cell r="A954" t="str">
            <v>3 S 08 500 00</v>
          </cell>
          <cell r="B954" t="str">
            <v>Recomposição manual de aterro</v>
          </cell>
          <cell r="E954" t="str">
            <v>m3</v>
          </cell>
          <cell r="F954">
            <v>52</v>
          </cell>
        </row>
        <row r="955">
          <cell r="A955" t="str">
            <v>3 S 08 501 00</v>
          </cell>
          <cell r="B955" t="str">
            <v>Recomposição mecanizada de aterro</v>
          </cell>
          <cell r="E955" t="str">
            <v>m3</v>
          </cell>
          <cell r="F955">
            <v>15.04</v>
          </cell>
        </row>
        <row r="956">
          <cell r="A956" t="str">
            <v>3 S 08 510 00</v>
          </cell>
          <cell r="B956" t="str">
            <v>Remoção manual de barreira em solo</v>
          </cell>
          <cell r="E956" t="str">
            <v>m3</v>
          </cell>
          <cell r="F956">
            <v>13</v>
          </cell>
        </row>
        <row r="957">
          <cell r="A957" t="str">
            <v>3 S 08 510 01</v>
          </cell>
          <cell r="B957" t="str">
            <v>Remoção manual de barreira em rocha</v>
          </cell>
          <cell r="E957" t="str">
            <v>m3</v>
          </cell>
          <cell r="F957">
            <v>16.260000000000002</v>
          </cell>
        </row>
        <row r="958">
          <cell r="A958" t="str">
            <v>3 S 08 511 00</v>
          </cell>
          <cell r="B958" t="str">
            <v>Remoção mecanizada de barreira - solo</v>
          </cell>
          <cell r="E958" t="str">
            <v>m3</v>
          </cell>
          <cell r="F958">
            <v>3.23</v>
          </cell>
        </row>
        <row r="959">
          <cell r="A959" t="str">
            <v>3 S 08 512 00</v>
          </cell>
          <cell r="B959" t="str">
            <v>Remoção mecanizada de barreira - rocha</v>
          </cell>
          <cell r="E959" t="str">
            <v>m3</v>
          </cell>
          <cell r="F959">
            <v>4.95</v>
          </cell>
        </row>
        <row r="960">
          <cell r="A960" t="str">
            <v>3 S 08 513 00</v>
          </cell>
          <cell r="B960" t="str">
            <v>Remoção de matacões</v>
          </cell>
          <cell r="E960" t="str">
            <v>m3</v>
          </cell>
          <cell r="F960">
            <v>43.7</v>
          </cell>
        </row>
        <row r="961">
          <cell r="A961" t="str">
            <v>3 S 08 900 00</v>
          </cell>
          <cell r="B961" t="str">
            <v>Roçada manual</v>
          </cell>
          <cell r="E961" t="str">
            <v>ha</v>
          </cell>
          <cell r="F961">
            <v>581.79999999999995</v>
          </cell>
        </row>
        <row r="962">
          <cell r="A962" t="str">
            <v>3 S 08 900 01</v>
          </cell>
          <cell r="B962" t="str">
            <v>Roçada de capim colonião</v>
          </cell>
          <cell r="E962" t="str">
            <v>ha</v>
          </cell>
          <cell r="F962">
            <v>1396.33</v>
          </cell>
        </row>
        <row r="963">
          <cell r="A963" t="str">
            <v>3 S 08 901 00</v>
          </cell>
          <cell r="B963" t="str">
            <v>Roçada mecanizada</v>
          </cell>
          <cell r="E963" t="str">
            <v>ha</v>
          </cell>
          <cell r="F963">
            <v>189.77</v>
          </cell>
        </row>
        <row r="964">
          <cell r="A964" t="str">
            <v>3 S 08 901 01</v>
          </cell>
          <cell r="B964" t="str">
            <v>Corte e limpeza de áreas gramadas</v>
          </cell>
          <cell r="E964" t="str">
            <v>m2</v>
          </cell>
          <cell r="F964">
            <v>0.06</v>
          </cell>
        </row>
        <row r="965">
          <cell r="A965" t="str">
            <v>3 S 08 910 00</v>
          </cell>
          <cell r="B965" t="str">
            <v>Capina manual</v>
          </cell>
          <cell r="E965" t="str">
            <v>m2</v>
          </cell>
          <cell r="F965">
            <v>0.23</v>
          </cell>
        </row>
        <row r="966">
          <cell r="A966" t="str">
            <v>3 S 09 001 00</v>
          </cell>
          <cell r="B966" t="str">
            <v>Transporte local c/ basc. 5m3 em rodov. não pav.</v>
          </cell>
          <cell r="E966" t="str">
            <v>tkm</v>
          </cell>
          <cell r="F966">
            <v>0.54</v>
          </cell>
        </row>
        <row r="967">
          <cell r="A967" t="str">
            <v>3 S 09 001 06</v>
          </cell>
          <cell r="B967" t="str">
            <v>Transporte local c/ basc. 10m3 em rodov. não pav.</v>
          </cell>
          <cell r="E967" t="str">
            <v>tkm</v>
          </cell>
          <cell r="F967">
            <v>0.55000000000000004</v>
          </cell>
        </row>
        <row r="968">
          <cell r="A968" t="str">
            <v>3 S 09 001 41</v>
          </cell>
          <cell r="B968" t="str">
            <v>Transp. local c/ carroceria 4t em rodov. não pav.</v>
          </cell>
          <cell r="E968" t="str">
            <v>tkm</v>
          </cell>
          <cell r="F968">
            <v>0.78</v>
          </cell>
        </row>
        <row r="969">
          <cell r="A969" t="str">
            <v>3 S 09 001 90</v>
          </cell>
          <cell r="B969" t="str">
            <v>Transporte comercial c/ carroc. rodov. não pav.</v>
          </cell>
          <cell r="E969" t="str">
            <v>tkm</v>
          </cell>
          <cell r="F969">
            <v>0.36</v>
          </cell>
        </row>
        <row r="970">
          <cell r="A970" t="str">
            <v>3 S 09 002 00</v>
          </cell>
          <cell r="B970" t="str">
            <v>Transporte local basc. 5m3 em rodov. pav.</v>
          </cell>
          <cell r="E970" t="str">
            <v>tkm</v>
          </cell>
          <cell r="F970">
            <v>0.43</v>
          </cell>
        </row>
        <row r="971">
          <cell r="A971" t="str">
            <v>3 S 09 002 03</v>
          </cell>
          <cell r="B971" t="str">
            <v>Transporte local de material para remendos</v>
          </cell>
          <cell r="E971" t="str">
            <v>tkm</v>
          </cell>
          <cell r="F971">
            <v>0.64</v>
          </cell>
        </row>
        <row r="972">
          <cell r="A972" t="str">
            <v>3 S 09 002 06</v>
          </cell>
          <cell r="B972" t="str">
            <v>Transporte local c/ basc. 10m3 em rodov. pav.</v>
          </cell>
          <cell r="E972" t="str">
            <v>tkm</v>
          </cell>
          <cell r="F972">
            <v>0.41</v>
          </cell>
        </row>
        <row r="973">
          <cell r="A973" t="str">
            <v>3 S 09 002 41</v>
          </cell>
          <cell r="B973" t="str">
            <v>Transp. local c/ carroceria 4t em rodov. pav.</v>
          </cell>
          <cell r="E973" t="str">
            <v>tkm</v>
          </cell>
          <cell r="F973">
            <v>0.6</v>
          </cell>
        </row>
        <row r="974">
          <cell r="A974" t="str">
            <v>3 S 09 002 90</v>
          </cell>
          <cell r="B974" t="str">
            <v>Transporte comercial c/ carroceria rodov. pav.</v>
          </cell>
          <cell r="E974" t="str">
            <v>tkm</v>
          </cell>
          <cell r="F974">
            <v>0.24</v>
          </cell>
        </row>
        <row r="975">
          <cell r="A975" t="str">
            <v>3 S 09 102 00</v>
          </cell>
          <cell r="B975" t="str">
            <v>Transporte local material betuminoso</v>
          </cell>
          <cell r="E975" t="str">
            <v>tkm</v>
          </cell>
          <cell r="F975">
            <v>1.03</v>
          </cell>
        </row>
        <row r="976">
          <cell r="A976" t="str">
            <v>3 S 09 201 70</v>
          </cell>
          <cell r="B976" t="str">
            <v>Transp. local água c/ cam. tanque rodov. não pav.</v>
          </cell>
          <cell r="E976" t="str">
            <v>tkm</v>
          </cell>
          <cell r="F976">
            <v>1.07</v>
          </cell>
        </row>
        <row r="977">
          <cell r="A977" t="str">
            <v>3 S 09 202 70</v>
          </cell>
          <cell r="B977" t="str">
            <v>Transp. local água c/ cam. tanque em rodov. pav.</v>
          </cell>
          <cell r="E977" t="str">
            <v>tkm</v>
          </cell>
          <cell r="F977">
            <v>0.84</v>
          </cell>
        </row>
        <row r="978">
          <cell r="B978" t="str">
            <v>Sinalização</v>
          </cell>
        </row>
        <row r="979">
          <cell r="A979" t="str">
            <v>4 S 03 300 01</v>
          </cell>
          <cell r="B979" t="str">
            <v>Confecção e lanç. de concreto magro em betoneira</v>
          </cell>
          <cell r="E979" t="str">
            <v>m3</v>
          </cell>
          <cell r="F979">
            <v>182.92</v>
          </cell>
        </row>
        <row r="980">
          <cell r="A980" t="str">
            <v>4 S 03 323 01</v>
          </cell>
          <cell r="B980" t="str">
            <v>Conc.estr.fck=22 MPa contr.raz.uso ger.conf.e lanç</v>
          </cell>
          <cell r="E980" t="str">
            <v>m3</v>
          </cell>
          <cell r="F980">
            <v>291.39</v>
          </cell>
        </row>
        <row r="981">
          <cell r="A981" t="str">
            <v>4 S 03 353 00</v>
          </cell>
          <cell r="B981" t="str">
            <v>Fornecimento, preparo colocação aço CA-50</v>
          </cell>
          <cell r="E981" t="str">
            <v>kg</v>
          </cell>
          <cell r="F981">
            <v>4.8</v>
          </cell>
        </row>
        <row r="982">
          <cell r="A982" t="str">
            <v>4 S 03 370 00</v>
          </cell>
          <cell r="B982" t="str">
            <v>Forma comum de madeira</v>
          </cell>
          <cell r="E982" t="str">
            <v>m2</v>
          </cell>
          <cell r="F982">
            <v>30.84</v>
          </cell>
        </row>
        <row r="983">
          <cell r="A983" t="str">
            <v>4 S 06 000 01</v>
          </cell>
          <cell r="B983" t="str">
            <v>Defensa maleável simples (forn./ impl.)</v>
          </cell>
          <cell r="E983" t="str">
            <v>m</v>
          </cell>
          <cell r="F983">
            <v>183.82</v>
          </cell>
        </row>
        <row r="984">
          <cell r="A984" t="str">
            <v>4 S 06 000 02</v>
          </cell>
          <cell r="B984" t="str">
            <v>Ancoragem de defensa maleável simples (forn/ impl)</v>
          </cell>
          <cell r="E984" t="str">
            <v>m</v>
          </cell>
          <cell r="F984">
            <v>201.4</v>
          </cell>
        </row>
        <row r="985">
          <cell r="A985" t="str">
            <v>4 S 06 000 11</v>
          </cell>
          <cell r="B985" t="str">
            <v>Defensa maleável dupla (forn./ impl.)</v>
          </cell>
          <cell r="E985" t="str">
            <v>m</v>
          </cell>
          <cell r="F985">
            <v>228.84</v>
          </cell>
        </row>
        <row r="986">
          <cell r="A986" t="str">
            <v>4 S 06 000 12</v>
          </cell>
          <cell r="B986" t="str">
            <v>Ancoragem de defensa maleável dupla (forn./ impl.)</v>
          </cell>
          <cell r="E986" t="str">
            <v>m</v>
          </cell>
          <cell r="F986">
            <v>249.65</v>
          </cell>
        </row>
        <row r="987">
          <cell r="A987" t="str">
            <v>4 S 06 010 01</v>
          </cell>
          <cell r="B987" t="str">
            <v>Defensa semi-maleável simples (forn./ impl.)</v>
          </cell>
          <cell r="E987" t="str">
            <v>m</v>
          </cell>
          <cell r="F987">
            <v>127.24</v>
          </cell>
        </row>
        <row r="988">
          <cell r="A988" t="str">
            <v>4 S 06 010 02</v>
          </cell>
          <cell r="B988" t="str">
            <v>Ancoragem defensa semi-maleável simples (forn/imp)</v>
          </cell>
          <cell r="E988" t="str">
            <v>m</v>
          </cell>
          <cell r="F988">
            <v>139.97</v>
          </cell>
        </row>
        <row r="989">
          <cell r="A989" t="str">
            <v>4 S 06 010 11</v>
          </cell>
          <cell r="B989" t="str">
            <v>Defensa semi-maleável dupla (forn./ impl.)</v>
          </cell>
          <cell r="E989" t="str">
            <v>m</v>
          </cell>
          <cell r="F989">
            <v>217.45</v>
          </cell>
        </row>
        <row r="990">
          <cell r="A990" t="str">
            <v>4 S 06 010 12</v>
          </cell>
          <cell r="B990" t="str">
            <v>Ancoragem defensa semi-maleável dupla (forn/ impl)</v>
          </cell>
          <cell r="E990" t="str">
            <v>m</v>
          </cell>
          <cell r="F990">
            <v>237.78</v>
          </cell>
        </row>
        <row r="991">
          <cell r="A991" t="str">
            <v>4 S 06 030 11</v>
          </cell>
          <cell r="B991" t="str">
            <v>Barreira de segurança dupla DNER PRO 176/86</v>
          </cell>
          <cell r="E991" t="str">
            <v>m</v>
          </cell>
          <cell r="F991">
            <v>201.42</v>
          </cell>
        </row>
        <row r="992">
          <cell r="A992" t="str">
            <v>4 S 06 100 11</v>
          </cell>
          <cell r="B992" t="str">
            <v>Pintura de faixa - tinta durabilidade - 1 ano</v>
          </cell>
          <cell r="E992" t="str">
            <v>m2</v>
          </cell>
          <cell r="F992">
            <v>6.87</v>
          </cell>
        </row>
        <row r="993">
          <cell r="A993" t="str">
            <v>4 S 06 100 12</v>
          </cell>
          <cell r="B993" t="str">
            <v>Pint. setas e zebrado - tinta durabilidade - 1 ano</v>
          </cell>
          <cell r="E993" t="str">
            <v>m2</v>
          </cell>
          <cell r="F993">
            <v>10.66</v>
          </cell>
        </row>
        <row r="994">
          <cell r="A994" t="str">
            <v>4 S 06 100 21</v>
          </cell>
          <cell r="B994" t="str">
            <v>Pintura faixa - tinta durabilidade - 2 anos</v>
          </cell>
          <cell r="E994" t="str">
            <v>m2</v>
          </cell>
          <cell r="F994">
            <v>9.9499999999999993</v>
          </cell>
        </row>
        <row r="995">
          <cell r="A995" t="str">
            <v>4 S 06 100 22</v>
          </cell>
          <cell r="B995" t="str">
            <v>Pintura setas e zebrado - 2 anos</v>
          </cell>
          <cell r="E995" t="str">
            <v>m2</v>
          </cell>
          <cell r="F995">
            <v>13.56</v>
          </cell>
        </row>
        <row r="996">
          <cell r="A996" t="str">
            <v>4 S 06 110 01</v>
          </cell>
          <cell r="B996" t="str">
            <v>Pintura faixa c/termoplástico-3 anos (p/ aspersão)</v>
          </cell>
          <cell r="E996" t="str">
            <v>m2</v>
          </cell>
          <cell r="F996">
            <v>27.8</v>
          </cell>
        </row>
        <row r="997">
          <cell r="A997" t="str">
            <v>4 S 06 110 02</v>
          </cell>
          <cell r="B997" t="str">
            <v>Pintura setas e zebrado term.-3 anos (p/ aspersão)</v>
          </cell>
          <cell r="E997" t="str">
            <v>m2</v>
          </cell>
          <cell r="F997">
            <v>34.42</v>
          </cell>
        </row>
        <row r="998">
          <cell r="A998" t="str">
            <v>4 S 06 110 03</v>
          </cell>
          <cell r="B998" t="str">
            <v>Pintura setas e zebrado term.-5 anos (p/ extrusão)</v>
          </cell>
          <cell r="E998" t="str">
            <v>m2</v>
          </cell>
          <cell r="F998">
            <v>39.03</v>
          </cell>
        </row>
        <row r="999">
          <cell r="A999" t="str">
            <v>4 S 06 120 01</v>
          </cell>
          <cell r="B999" t="str">
            <v>Forn. e colocação de tacha reflet. monodirecional</v>
          </cell>
          <cell r="E999" t="str">
            <v>und</v>
          </cell>
          <cell r="F999">
            <v>8.3000000000000007</v>
          </cell>
        </row>
        <row r="1000">
          <cell r="A1000" t="str">
            <v>4 S 06 120 11</v>
          </cell>
          <cell r="B1000" t="str">
            <v>Forn. e colocação de tachão reflet. monodirecional</v>
          </cell>
          <cell r="E1000" t="str">
            <v>und</v>
          </cell>
          <cell r="F1000">
            <v>23.2</v>
          </cell>
        </row>
        <row r="1001">
          <cell r="A1001" t="str">
            <v>4 S 06 121 01</v>
          </cell>
          <cell r="B1001" t="str">
            <v>Forn. e colocação de tacha reflet. bidirecional</v>
          </cell>
          <cell r="E1001" t="str">
            <v>und</v>
          </cell>
          <cell r="F1001">
            <v>8.9600000000000009</v>
          </cell>
        </row>
        <row r="1002">
          <cell r="A1002" t="str">
            <v>4 S 06 121 11</v>
          </cell>
          <cell r="B1002" t="str">
            <v>Forn. e colocação de tachão reflet. bidirecional</v>
          </cell>
          <cell r="E1002" t="str">
            <v>und</v>
          </cell>
          <cell r="F1002">
            <v>24.53</v>
          </cell>
        </row>
        <row r="1003">
          <cell r="A1003" t="str">
            <v>4 S 06 200 01</v>
          </cell>
          <cell r="B1003" t="str">
            <v>Forn. e implantação placa sinaliz. semi-refletiva</v>
          </cell>
          <cell r="E1003" t="str">
            <v>m2</v>
          </cell>
          <cell r="F1003">
            <v>186.91</v>
          </cell>
        </row>
        <row r="1004">
          <cell r="A1004" t="str">
            <v>4 S 06 200 02</v>
          </cell>
          <cell r="B1004" t="str">
            <v>Forn. e implantação placa sinaliz. tot.refletiva</v>
          </cell>
          <cell r="E1004" t="str">
            <v>m2</v>
          </cell>
          <cell r="F1004">
            <v>246.95</v>
          </cell>
        </row>
        <row r="1005">
          <cell r="A1005" t="str">
            <v>4 S 06 200 91</v>
          </cell>
          <cell r="B1005" t="str">
            <v>Remoção de placa de sinalização</v>
          </cell>
          <cell r="E1005" t="str">
            <v>m2</v>
          </cell>
          <cell r="F1005">
            <v>11.76</v>
          </cell>
        </row>
        <row r="1006">
          <cell r="A1006" t="str">
            <v>4 S 06 200 92</v>
          </cell>
          <cell r="B1006" t="str">
            <v>Recuperação de chapa p/placa de sinalização</v>
          </cell>
          <cell r="E1006" t="str">
            <v>m2</v>
          </cell>
          <cell r="F1006">
            <v>18.73</v>
          </cell>
        </row>
        <row r="1007">
          <cell r="A1007" t="str">
            <v>4 S 06 202 01</v>
          </cell>
          <cell r="B1007" t="str">
            <v>Confecção de placa sinalização semi-refletiva</v>
          </cell>
          <cell r="E1007" t="str">
            <v>m2</v>
          </cell>
          <cell r="F1007">
            <v>147.65</v>
          </cell>
        </row>
        <row r="1008">
          <cell r="A1008" t="str">
            <v>4 S 06 202 11</v>
          </cell>
          <cell r="B1008" t="str">
            <v>Confecção placa sinalização tot.refletiva</v>
          </cell>
          <cell r="E1008" t="str">
            <v>m2</v>
          </cell>
          <cell r="F1008">
            <v>207.69</v>
          </cell>
        </row>
        <row r="1009">
          <cell r="A1009" t="str">
            <v>4 S 06 202 21</v>
          </cell>
          <cell r="B1009" t="str">
            <v>Conf.placa sinal.semi-refletiva chapa recuperada</v>
          </cell>
          <cell r="E1009" t="str">
            <v>m2</v>
          </cell>
          <cell r="F1009">
            <v>67.849999999999994</v>
          </cell>
        </row>
        <row r="1010">
          <cell r="A1010" t="str">
            <v>4 S 06 202 31</v>
          </cell>
          <cell r="B1010" t="str">
            <v>Conf.placa sinal.tot.refletiva - chapa recuperada</v>
          </cell>
          <cell r="E1010" t="str">
            <v>m2</v>
          </cell>
          <cell r="F1010">
            <v>125.99</v>
          </cell>
        </row>
        <row r="1011">
          <cell r="A1011" t="str">
            <v>4 S 06 203 01</v>
          </cell>
          <cell r="B1011" t="str">
            <v>Confecção suporte e travessa p/placa sinaliz.</v>
          </cell>
          <cell r="E1011" t="str">
            <v>und</v>
          </cell>
          <cell r="F1011">
            <v>24.73</v>
          </cell>
        </row>
        <row r="1012">
          <cell r="A1012" t="str">
            <v>4 S 06 230 01</v>
          </cell>
          <cell r="B1012" t="str">
            <v>Forn. e implantação de balizador de concreto</v>
          </cell>
          <cell r="E1012" t="str">
            <v>und</v>
          </cell>
          <cell r="F1012">
            <v>17.399999999999999</v>
          </cell>
        </row>
        <row r="1013">
          <cell r="A1013" t="str">
            <v>4 S 09 002 00</v>
          </cell>
          <cell r="B1013" t="str">
            <v>Transporte local c/ basc. 5 m3 rodov. pav.</v>
          </cell>
          <cell r="E1013" t="str">
            <v>tkm</v>
          </cell>
          <cell r="F1013">
            <v>0.43</v>
          </cell>
        </row>
        <row r="1014">
          <cell r="A1014" t="str">
            <v>4 S 09 002 41</v>
          </cell>
          <cell r="B1014" t="str">
            <v>Transporte local c/ carroceria 4t rodov. pav.</v>
          </cell>
          <cell r="E1014" t="str">
            <v>tkm</v>
          </cell>
          <cell r="F1014">
            <v>0.6</v>
          </cell>
        </row>
        <row r="1015">
          <cell r="A1015" t="str">
            <v>4 S 09 202 70</v>
          </cell>
          <cell r="B1015" t="str">
            <v>Transp. local de água c/ cam. tanque rodov. pav.</v>
          </cell>
          <cell r="E1015" t="str">
            <v>tkm</v>
          </cell>
          <cell r="F1015">
            <v>0.84</v>
          </cell>
        </row>
        <row r="1016">
          <cell r="B1016" t="str">
            <v>Restauração</v>
          </cell>
        </row>
        <row r="1017">
          <cell r="A1017" t="str">
            <v>5 S 01 000 00</v>
          </cell>
          <cell r="B1017" t="str">
            <v>Desm. dest. e limp. áreas c/ arv. diam. até 0,15m</v>
          </cell>
          <cell r="E1017" t="str">
            <v>m2</v>
          </cell>
          <cell r="F1017">
            <v>0.24</v>
          </cell>
        </row>
        <row r="1018">
          <cell r="A1018" t="str">
            <v>5 S 01 010 00</v>
          </cell>
          <cell r="B1018" t="str">
            <v>Destocamento de árvores c/ diâm. 0,15 a 030m</v>
          </cell>
          <cell r="E1018" t="str">
            <v>und</v>
          </cell>
          <cell r="F1018">
            <v>21.1</v>
          </cell>
        </row>
        <row r="1019">
          <cell r="A1019" t="str">
            <v>5 S 01 011 00</v>
          </cell>
          <cell r="B1019" t="str">
            <v>Destocamento de árvores c/ diâm. &gt; 0,30m</v>
          </cell>
          <cell r="E1019" t="str">
            <v>und</v>
          </cell>
          <cell r="F1019">
            <v>52.76</v>
          </cell>
        </row>
        <row r="1020">
          <cell r="A1020" t="str">
            <v>5 S 01 100 01</v>
          </cell>
          <cell r="B1020" t="str">
            <v>Esc. carga transp. mat 1a cat DMT 50m</v>
          </cell>
          <cell r="E1020" t="str">
            <v>m3</v>
          </cell>
          <cell r="F1020">
            <v>1.24</v>
          </cell>
        </row>
        <row r="1021">
          <cell r="A1021" t="str">
            <v>5 S 01 100 09</v>
          </cell>
          <cell r="B1021" t="str">
            <v>Esc. carga tr. mat 1a c. DMT 50 a 200m c/carreg</v>
          </cell>
          <cell r="E1021" t="str">
            <v>m3</v>
          </cell>
          <cell r="F1021">
            <v>4</v>
          </cell>
        </row>
        <row r="1022">
          <cell r="A1022" t="str">
            <v>5 S 01 100 10</v>
          </cell>
          <cell r="B1022" t="str">
            <v>Esc. carga tr. mat 1a c. DMT 200 a 400m c/carreg</v>
          </cell>
          <cell r="E1022" t="str">
            <v>m3</v>
          </cell>
          <cell r="F1022">
            <v>4.33</v>
          </cell>
        </row>
        <row r="1023">
          <cell r="A1023" t="str">
            <v>5 S 01 100 11</v>
          </cell>
          <cell r="B1023" t="str">
            <v>Esc. carga tr. mat 1a c. DMT 400 a 600m c/carreg</v>
          </cell>
          <cell r="E1023" t="str">
            <v>m3</v>
          </cell>
          <cell r="F1023">
            <v>4.59</v>
          </cell>
        </row>
        <row r="1024">
          <cell r="A1024" t="str">
            <v>5 S 01 100 12</v>
          </cell>
          <cell r="B1024" t="str">
            <v>Esc. carga tr. mat 1a c. DMT 600 a 800m c/carreg</v>
          </cell>
          <cell r="E1024" t="str">
            <v>m3</v>
          </cell>
          <cell r="F1024">
            <v>4.92</v>
          </cell>
        </row>
        <row r="1025">
          <cell r="A1025" t="str">
            <v>5 S 01 100 13</v>
          </cell>
          <cell r="B1025" t="str">
            <v>Esc. carga tr. mat 1a c. DMT 800 a 1000m c/carreg</v>
          </cell>
          <cell r="E1025" t="str">
            <v>m3</v>
          </cell>
          <cell r="F1025">
            <v>5.18</v>
          </cell>
        </row>
        <row r="1026">
          <cell r="A1026" t="str">
            <v>5 S 01 100 14</v>
          </cell>
          <cell r="B1026" t="str">
            <v>Esc. carga tr. mat 1a c. DMT 1000 a 1200m c/carreg</v>
          </cell>
          <cell r="E1026" t="str">
            <v>m3</v>
          </cell>
          <cell r="F1026">
            <v>5.49</v>
          </cell>
        </row>
        <row r="1027">
          <cell r="A1027" t="str">
            <v>5 S 01 100 15</v>
          </cell>
          <cell r="B1027" t="str">
            <v>Esc. carga tr. mat 1a c. DMT 1200 a 1400m c/carreg</v>
          </cell>
          <cell r="E1027" t="str">
            <v>m3</v>
          </cell>
          <cell r="F1027">
            <v>5.69</v>
          </cell>
        </row>
        <row r="1028">
          <cell r="A1028" t="str">
            <v>5 S 01 100 16</v>
          </cell>
          <cell r="B1028" t="str">
            <v>Esc. carga tr. mat 1a c. DMT 1400 a 1600m c/carreg</v>
          </cell>
          <cell r="E1028" t="str">
            <v>m3</v>
          </cell>
          <cell r="F1028">
            <v>5.84</v>
          </cell>
        </row>
        <row r="1029">
          <cell r="A1029" t="str">
            <v>5 S 01 100 17</v>
          </cell>
          <cell r="B1029" t="str">
            <v>Esc. carga tr. mat 1a c. DMT 1600 a 1800m c/carreg</v>
          </cell>
          <cell r="E1029" t="str">
            <v>m3</v>
          </cell>
          <cell r="F1029">
            <v>6.09</v>
          </cell>
        </row>
        <row r="1030">
          <cell r="A1030" t="str">
            <v>5 S 01 100 18</v>
          </cell>
          <cell r="B1030" t="str">
            <v>Esc. carga tr. mat 1a c. DMT 1800 a 2000m c/carreg</v>
          </cell>
          <cell r="E1030" t="str">
            <v>m3</v>
          </cell>
          <cell r="F1030">
            <v>6.33</v>
          </cell>
        </row>
        <row r="1031">
          <cell r="A1031" t="str">
            <v>5 S 01 100 19</v>
          </cell>
          <cell r="B1031" t="str">
            <v>Esc. carga tr. mat 1a c. DMT 2000 a 3000m c/carreg</v>
          </cell>
          <cell r="E1031" t="str">
            <v>m3</v>
          </cell>
          <cell r="F1031">
            <v>7.19</v>
          </cell>
        </row>
        <row r="1032">
          <cell r="A1032" t="str">
            <v>5 S 01 100 20</v>
          </cell>
          <cell r="B1032" t="str">
            <v>Esc. carga tr. mat 1a c. DMT 3000 a 5000m c/carreg</v>
          </cell>
          <cell r="E1032" t="str">
            <v>m3</v>
          </cell>
          <cell r="F1032">
            <v>9.48</v>
          </cell>
        </row>
        <row r="1033">
          <cell r="A1033" t="str">
            <v>5 S 01 100 22</v>
          </cell>
          <cell r="B1033" t="str">
            <v>Esc. carga transp. mat 1a cat DMT 50 a 200m c/e</v>
          </cell>
          <cell r="E1033" t="str">
            <v>m3</v>
          </cell>
          <cell r="F1033">
            <v>3.89</v>
          </cell>
        </row>
        <row r="1034">
          <cell r="A1034" t="str">
            <v>5 S 01 100 23</v>
          </cell>
          <cell r="B1034" t="str">
            <v>Esc. carga transp. mat 1a cat DMT 200 a 400m c/e</v>
          </cell>
          <cell r="E1034" t="str">
            <v>m3</v>
          </cell>
          <cell r="F1034">
            <v>4.28</v>
          </cell>
        </row>
        <row r="1035">
          <cell r="A1035" t="str">
            <v>5 S 01 100 24</v>
          </cell>
          <cell r="B1035" t="str">
            <v>Esc. carga transp. mat 1a cat DMT 400 a 600m c/e</v>
          </cell>
          <cell r="E1035" t="str">
            <v>m3</v>
          </cell>
          <cell r="F1035">
            <v>4.5199999999999996</v>
          </cell>
        </row>
        <row r="1036">
          <cell r="A1036" t="str">
            <v>5 S 01 100 25</v>
          </cell>
          <cell r="B1036" t="str">
            <v>Esc. carga transp. mat 1a cat DMT 600 a 800m c/e</v>
          </cell>
          <cell r="E1036" t="str">
            <v>m3</v>
          </cell>
          <cell r="F1036">
            <v>4.82</v>
          </cell>
        </row>
        <row r="1037">
          <cell r="A1037" t="str">
            <v>5 S 01 100 26</v>
          </cell>
          <cell r="B1037" t="str">
            <v>Esc. carga transp. mat 1a cat DMT 800 a 1000m c/e</v>
          </cell>
          <cell r="E1037" t="str">
            <v>m3</v>
          </cell>
          <cell r="F1037">
            <v>5.13</v>
          </cell>
        </row>
        <row r="1038">
          <cell r="A1038" t="str">
            <v>5 S 01 100 27</v>
          </cell>
          <cell r="B1038" t="str">
            <v>Esc. carga transp. mat 1a cat DMT 1000 a 1200m c/e</v>
          </cell>
          <cell r="E1038" t="str">
            <v>m3</v>
          </cell>
          <cell r="F1038">
            <v>5.39</v>
          </cell>
        </row>
        <row r="1039">
          <cell r="A1039" t="str">
            <v>5 S 01 100 28</v>
          </cell>
          <cell r="B1039" t="str">
            <v>Esc. carga transp. mat 1a cat DMT 1200 a 1400m c/e</v>
          </cell>
          <cell r="E1039" t="str">
            <v>m3</v>
          </cell>
          <cell r="F1039">
            <v>5.6</v>
          </cell>
        </row>
        <row r="1040">
          <cell r="A1040" t="str">
            <v>5 S 01 100 29</v>
          </cell>
          <cell r="B1040" t="str">
            <v>Esc. carga transp. mat 1a cat DMT 1400 a 1600m c/e</v>
          </cell>
          <cell r="E1040" t="str">
            <v>m3</v>
          </cell>
          <cell r="F1040">
            <v>5.87</v>
          </cell>
        </row>
        <row r="1041">
          <cell r="A1041" t="str">
            <v>5 S 01 100 30</v>
          </cell>
          <cell r="B1041" t="str">
            <v>Esc. carga transp .mat 1a cat DMT 1600 a 1800m c/e</v>
          </cell>
          <cell r="E1041" t="str">
            <v>m3</v>
          </cell>
          <cell r="F1041">
            <v>6.04</v>
          </cell>
        </row>
        <row r="1042">
          <cell r="A1042" t="str">
            <v>5 S 01 100 31</v>
          </cell>
          <cell r="B1042" t="str">
            <v>Esc. carga transp. mat 1a cat DMT 1800 a 2000m c/e</v>
          </cell>
          <cell r="E1042" t="str">
            <v>m3</v>
          </cell>
          <cell r="F1042">
            <v>6.25</v>
          </cell>
        </row>
        <row r="1043">
          <cell r="A1043" t="str">
            <v>5 S 01 100 32</v>
          </cell>
          <cell r="B1043" t="str">
            <v>Esc. carga transp. mat 1a cat DMT 2000 a 3000m c/e</v>
          </cell>
          <cell r="E1043" t="str">
            <v>m3</v>
          </cell>
          <cell r="F1043">
            <v>7.1</v>
          </cell>
        </row>
        <row r="1044">
          <cell r="A1044" t="str">
            <v>5 S 01 100 33</v>
          </cell>
          <cell r="B1044" t="str">
            <v>Esc. carga transp. mat 1a cat DMT 3000 a 5000m c/e</v>
          </cell>
          <cell r="E1044" t="str">
            <v>m3</v>
          </cell>
          <cell r="F1044">
            <v>9.44</v>
          </cell>
        </row>
        <row r="1045">
          <cell r="A1045" t="str">
            <v>5 S 01 101 01</v>
          </cell>
          <cell r="B1045" t="str">
            <v>Esc. carga transp. mat 2a cat DMT 50m</v>
          </cell>
          <cell r="E1045" t="str">
            <v>m3</v>
          </cell>
          <cell r="F1045">
            <v>2.16</v>
          </cell>
        </row>
        <row r="1046">
          <cell r="A1046" t="str">
            <v>5 S 01 101 09</v>
          </cell>
          <cell r="B1046" t="str">
            <v>Esc. carga tr. mat 2a c. DMT 50 a 200m c/carreg</v>
          </cell>
          <cell r="E1046" t="str">
            <v>m3</v>
          </cell>
          <cell r="F1046">
            <v>6.39</v>
          </cell>
        </row>
        <row r="1047">
          <cell r="A1047" t="str">
            <v>5 S 01 101 10</v>
          </cell>
          <cell r="B1047" t="str">
            <v>Esc. carga tr. mat 2a c. DMT 200 a 400m c/carreg</v>
          </cell>
          <cell r="E1047" t="str">
            <v>m3</v>
          </cell>
          <cell r="F1047">
            <v>6.89</v>
          </cell>
        </row>
        <row r="1048">
          <cell r="A1048" t="str">
            <v>5 S 01 101 11</v>
          </cell>
          <cell r="B1048" t="str">
            <v>Esc. carga tr. mat 2a c. DMT 400 a 600m c/carreg</v>
          </cell>
          <cell r="E1048" t="str">
            <v>m3</v>
          </cell>
          <cell r="F1048">
            <v>7.17</v>
          </cell>
        </row>
        <row r="1049">
          <cell r="A1049" t="str">
            <v>5 S 01 101 12</v>
          </cell>
          <cell r="B1049" t="str">
            <v>Esc. carga tr. mat 2a c. DMT 600 a 800m c/carreg</v>
          </cell>
          <cell r="E1049" t="str">
            <v>m3</v>
          </cell>
          <cell r="F1049">
            <v>7.62</v>
          </cell>
        </row>
        <row r="1050">
          <cell r="A1050" t="str">
            <v>5 S 01 101 13</v>
          </cell>
          <cell r="B1050" t="str">
            <v>Esc. carga tr. mat 2a c. DMT 800 a 1000m c/carreg</v>
          </cell>
          <cell r="E1050" t="str">
            <v>m3</v>
          </cell>
          <cell r="F1050">
            <v>7.93</v>
          </cell>
        </row>
        <row r="1051">
          <cell r="A1051" t="str">
            <v>5 S 01 101 14</v>
          </cell>
          <cell r="B1051" t="str">
            <v>Esc. carga tr. mat 2a c. DMT 1000 a 1200m c/carreg</v>
          </cell>
          <cell r="E1051" t="str">
            <v>m3</v>
          </cell>
          <cell r="F1051">
            <v>8.1300000000000008</v>
          </cell>
        </row>
        <row r="1052">
          <cell r="A1052" t="str">
            <v>5 S 01 101 15</v>
          </cell>
          <cell r="B1052" t="str">
            <v>Esc. carga tr. mat 2a c. DMT 1200 a 1400m c/carreg</v>
          </cell>
          <cell r="E1052" t="str">
            <v>m3</v>
          </cell>
          <cell r="F1052">
            <v>8.4499999999999993</v>
          </cell>
        </row>
        <row r="1053">
          <cell r="A1053" t="str">
            <v>5 S 01 101 16</v>
          </cell>
          <cell r="B1053" t="str">
            <v>Esc. carga tr. mat 2a c. DMT 1400 a 1600m c/carreg</v>
          </cell>
          <cell r="E1053" t="str">
            <v>m3</v>
          </cell>
          <cell r="F1053">
            <v>8.7100000000000009</v>
          </cell>
        </row>
        <row r="1054">
          <cell r="A1054" t="str">
            <v>5 S 01 101 17</v>
          </cell>
          <cell r="B1054" t="str">
            <v>Esc. carga tr. mat 2a c. DMT 1600 a 1800m c/carreg</v>
          </cell>
          <cell r="E1054" t="str">
            <v>m3</v>
          </cell>
          <cell r="F1054">
            <v>8.86</v>
          </cell>
        </row>
        <row r="1055">
          <cell r="A1055" t="str">
            <v>5 S 01 101 18</v>
          </cell>
          <cell r="B1055" t="str">
            <v>Esc. carga tr. mat 2a c. DMT 1800 a 2000m c/carreg</v>
          </cell>
          <cell r="E1055" t="str">
            <v>m3</v>
          </cell>
          <cell r="F1055">
            <v>9.25</v>
          </cell>
        </row>
        <row r="1056">
          <cell r="A1056" t="str">
            <v>5 S 01 101 19</v>
          </cell>
          <cell r="B1056" t="str">
            <v>Esc. carga tr. mat 2a c. DMT 2000 a 3000m c/carreg</v>
          </cell>
          <cell r="E1056" t="str">
            <v>m3</v>
          </cell>
          <cell r="F1056">
            <v>10.220000000000001</v>
          </cell>
        </row>
        <row r="1057">
          <cell r="A1057" t="str">
            <v>5 S 01 101 20</v>
          </cell>
          <cell r="B1057" t="str">
            <v>Esc. carga tr. mat 2a c. DMT 3000 a 5000m c/carreg</v>
          </cell>
          <cell r="E1057" t="str">
            <v>m3</v>
          </cell>
          <cell r="F1057">
            <v>12.81</v>
          </cell>
        </row>
        <row r="1058">
          <cell r="A1058" t="str">
            <v>5 S 01 101 22</v>
          </cell>
          <cell r="B1058" t="str">
            <v>Esc. carga transp. mat 2a cat DMT 50 a 200m c/e</v>
          </cell>
          <cell r="E1058" t="str">
            <v>m3</v>
          </cell>
          <cell r="F1058">
            <v>5.46</v>
          </cell>
        </row>
        <row r="1059">
          <cell r="A1059" t="str">
            <v>5 S 01 101 23</v>
          </cell>
          <cell r="B1059" t="str">
            <v>Esc. carga transp. mat 2a cat DMT 200 a 400m c/e</v>
          </cell>
          <cell r="E1059" t="str">
            <v>m3</v>
          </cell>
          <cell r="F1059">
            <v>5.83</v>
          </cell>
        </row>
        <row r="1060">
          <cell r="A1060" t="str">
            <v>5 S 01 101 24</v>
          </cell>
          <cell r="B1060" t="str">
            <v>Esc. carga transp. mat 2a cat DMT 400 a 600m c/e</v>
          </cell>
          <cell r="E1060" t="str">
            <v>m3</v>
          </cell>
          <cell r="F1060">
            <v>6.26</v>
          </cell>
        </row>
        <row r="1061">
          <cell r="A1061" t="str">
            <v>5 S 01 101 25</v>
          </cell>
          <cell r="B1061" t="str">
            <v>Esc. carga transp. mat 2a cat DMT 600 a 800m c/e</v>
          </cell>
          <cell r="E1061" t="str">
            <v>m3</v>
          </cell>
          <cell r="F1061">
            <v>6.63</v>
          </cell>
        </row>
        <row r="1062">
          <cell r="A1062" t="str">
            <v>5 S 01 101 26</v>
          </cell>
          <cell r="B1062" t="str">
            <v>Esc. carga transp. mat 2a cat DMT 800 a 1000m c/e</v>
          </cell>
          <cell r="E1062" t="str">
            <v>m3</v>
          </cell>
          <cell r="F1062">
            <v>6.91</v>
          </cell>
        </row>
        <row r="1063">
          <cell r="A1063" t="str">
            <v>5 S 01 101 27</v>
          </cell>
          <cell r="B1063" t="str">
            <v>Esc. carga transp. mat 2a cat DMT 1000 a 1200m c/e</v>
          </cell>
          <cell r="E1063" t="str">
            <v>m3</v>
          </cell>
          <cell r="F1063">
            <v>7.24</v>
          </cell>
        </row>
        <row r="1064">
          <cell r="A1064" t="str">
            <v>5 S 01 101 28</v>
          </cell>
          <cell r="B1064" t="str">
            <v>Esc. carga transp. mat 2a cat DMT 1200 a 1400m c/e</v>
          </cell>
          <cell r="E1064" t="str">
            <v>m3</v>
          </cell>
          <cell r="F1064">
            <v>7.64</v>
          </cell>
        </row>
        <row r="1065">
          <cell r="A1065" t="str">
            <v>5 S 01 101 29</v>
          </cell>
          <cell r="B1065" t="str">
            <v>Esc. carga transp. mat 2a cat DMT 1400 a 1600m c/e</v>
          </cell>
          <cell r="E1065" t="str">
            <v>m3</v>
          </cell>
          <cell r="F1065">
            <v>7.85</v>
          </cell>
        </row>
        <row r="1066">
          <cell r="A1066" t="str">
            <v>5 S 01 101 30</v>
          </cell>
          <cell r="B1066" t="str">
            <v>Esc. carga transp. mat 2a cat DMT 1600 a 1800m c/e</v>
          </cell>
          <cell r="E1066" t="str">
            <v>m3</v>
          </cell>
          <cell r="F1066">
            <v>8.01</v>
          </cell>
        </row>
        <row r="1067">
          <cell r="A1067" t="str">
            <v>5 S 01 101 31</v>
          </cell>
          <cell r="B1067" t="str">
            <v>Esc. carga transp. mat 2a cat DMT 1800 a 2000m c/e</v>
          </cell>
          <cell r="E1067" t="str">
            <v>m3</v>
          </cell>
          <cell r="F1067">
            <v>8.36</v>
          </cell>
        </row>
        <row r="1068">
          <cell r="A1068" t="str">
            <v>5 S 01 101 32</v>
          </cell>
          <cell r="B1068" t="str">
            <v>Esc. carga transp. mat 2a cat DMT 2000 a 3000m c/e</v>
          </cell>
          <cell r="E1068" t="str">
            <v>m3</v>
          </cell>
          <cell r="F1068">
            <v>9.41</v>
          </cell>
        </row>
        <row r="1069">
          <cell r="A1069" t="str">
            <v>5 S 01 101 33</v>
          </cell>
          <cell r="B1069" t="str">
            <v>Esc. carga transp. mat 2a cat DMT 3000 a 5000m c/e</v>
          </cell>
          <cell r="E1069" t="str">
            <v>m3</v>
          </cell>
          <cell r="F1069">
            <v>12</v>
          </cell>
        </row>
        <row r="1070">
          <cell r="A1070" t="str">
            <v>5 S 01 102 01</v>
          </cell>
          <cell r="B1070" t="str">
            <v>Esc. carga transp. mat 3a cat DMT até 50m</v>
          </cell>
          <cell r="E1070" t="str">
            <v>m3</v>
          </cell>
          <cell r="F1070">
            <v>19.3</v>
          </cell>
        </row>
        <row r="1071">
          <cell r="A1071" t="str">
            <v>5 S 01 102 02</v>
          </cell>
          <cell r="B1071" t="str">
            <v>Esc. carga transp. mat 3a cat DMT 50 a 200m</v>
          </cell>
          <cell r="E1071" t="str">
            <v>m3</v>
          </cell>
          <cell r="F1071">
            <v>21.71</v>
          </cell>
        </row>
        <row r="1072">
          <cell r="A1072" t="str">
            <v>5 S 01 102 03</v>
          </cell>
          <cell r="B1072" t="str">
            <v>Esc. carga transp. mat 3a cat DMT 200 a 400m</v>
          </cell>
          <cell r="E1072" t="str">
            <v>m3</v>
          </cell>
          <cell r="F1072">
            <v>22.35</v>
          </cell>
        </row>
        <row r="1073">
          <cell r="A1073" t="str">
            <v>5 S 01 102 04</v>
          </cell>
          <cell r="B1073" t="str">
            <v>Esc. carga transp. mat 3a cat DMT 400 a 600m</v>
          </cell>
          <cell r="E1073" t="str">
            <v>m3</v>
          </cell>
          <cell r="F1073">
            <v>23.12</v>
          </cell>
        </row>
        <row r="1074">
          <cell r="A1074" t="str">
            <v>5 S 01 102 05</v>
          </cell>
          <cell r="B1074" t="str">
            <v>Esc. carga transp. mat 3a cat DMT 600 a 800m</v>
          </cell>
          <cell r="E1074" t="str">
            <v>m3</v>
          </cell>
          <cell r="F1074">
            <v>23.81</v>
          </cell>
        </row>
        <row r="1075">
          <cell r="A1075" t="str">
            <v>5 S 01 102 06</v>
          </cell>
          <cell r="B1075" t="str">
            <v>Esc. carga transp. mat 3a cat DMT 800 a 1000m</v>
          </cell>
          <cell r="E1075" t="str">
            <v>m3</v>
          </cell>
          <cell r="F1075">
            <v>24.25</v>
          </cell>
        </row>
        <row r="1076">
          <cell r="A1076" t="str">
            <v>5 S 01 102 07</v>
          </cell>
          <cell r="B1076" t="str">
            <v>Esc. carga transp. mat 3a cat DMT 1000 a 1200m</v>
          </cell>
          <cell r="E1076" t="str">
            <v>m3</v>
          </cell>
          <cell r="F1076">
            <v>24.68</v>
          </cell>
        </row>
        <row r="1077">
          <cell r="A1077" t="str">
            <v>5 S 01 510 00</v>
          </cell>
          <cell r="B1077" t="str">
            <v>Compactação de aterros a 95% proctor normal</v>
          </cell>
          <cell r="E1077" t="str">
            <v>m3</v>
          </cell>
          <cell r="F1077">
            <v>1.7</v>
          </cell>
        </row>
        <row r="1078">
          <cell r="A1078" t="str">
            <v>5 S 01 511 00</v>
          </cell>
          <cell r="B1078" t="str">
            <v>Compactação de aterros a 100% proctor normal</v>
          </cell>
          <cell r="E1078" t="str">
            <v>m3</v>
          </cell>
          <cell r="F1078">
            <v>2.02</v>
          </cell>
        </row>
        <row r="1079">
          <cell r="A1079" t="str">
            <v>5 S 01 513 01</v>
          </cell>
          <cell r="B1079" t="str">
            <v>Compactação de material de "bota-fora"</v>
          </cell>
          <cell r="E1079" t="str">
            <v>m3</v>
          </cell>
          <cell r="F1079">
            <v>1.3</v>
          </cell>
        </row>
        <row r="1080">
          <cell r="A1080" t="str">
            <v>5 S 02 100 00</v>
          </cell>
          <cell r="B1080" t="str">
            <v>Reforço do subleito</v>
          </cell>
          <cell r="E1080" t="str">
            <v>m3</v>
          </cell>
          <cell r="F1080">
            <v>8.57</v>
          </cell>
        </row>
        <row r="1081">
          <cell r="A1081" t="str">
            <v>5 S 02 110 00</v>
          </cell>
          <cell r="B1081" t="str">
            <v>Regularização do subleito</v>
          </cell>
          <cell r="E1081" t="str">
            <v>m2</v>
          </cell>
          <cell r="F1081">
            <v>0.53</v>
          </cell>
        </row>
        <row r="1082">
          <cell r="A1082" t="str">
            <v>5 S 02 110 01</v>
          </cell>
          <cell r="B1082" t="str">
            <v>Regul. subleito c/ fresa. corte contr. aut. greide</v>
          </cell>
          <cell r="E1082" t="str">
            <v>m2</v>
          </cell>
          <cell r="F1082">
            <v>0.83</v>
          </cell>
        </row>
        <row r="1083">
          <cell r="A1083" t="str">
            <v>5 S 02 200 00</v>
          </cell>
          <cell r="B1083" t="str">
            <v>Sub-base solo estabilizado granul. s/ mistura</v>
          </cell>
          <cell r="E1083" t="str">
            <v>m3</v>
          </cell>
          <cell r="F1083">
            <v>8.57</v>
          </cell>
        </row>
        <row r="1084">
          <cell r="A1084" t="str">
            <v>5 S 02 200 01</v>
          </cell>
          <cell r="B1084" t="str">
            <v>Base solo estabilizado granul. s/ mistura</v>
          </cell>
          <cell r="E1084" t="str">
            <v>m3</v>
          </cell>
          <cell r="F1084">
            <v>8.57</v>
          </cell>
        </row>
        <row r="1085">
          <cell r="A1085" t="str">
            <v>5 S 02 201 00</v>
          </cell>
          <cell r="B1085" t="str">
            <v>Recomposição camada de base s/ adição de material</v>
          </cell>
          <cell r="E1085" t="str">
            <v>m2</v>
          </cell>
          <cell r="F1085">
            <v>0.53</v>
          </cell>
        </row>
        <row r="1086">
          <cell r="A1086" t="str">
            <v>5 S 02 210 00</v>
          </cell>
          <cell r="B1086" t="str">
            <v>Sub-base estabiliz. granul. c/ mist. solo na pista</v>
          </cell>
          <cell r="E1086" t="str">
            <v>m3</v>
          </cell>
          <cell r="F1086">
            <v>9.07</v>
          </cell>
        </row>
        <row r="1087">
          <cell r="A1087" t="str">
            <v>5 S 02 210 01</v>
          </cell>
          <cell r="B1087" t="str">
            <v>Sub-base estab. granul.c/mist. solo-areia na pista</v>
          </cell>
          <cell r="E1087" t="str">
            <v>m3</v>
          </cell>
          <cell r="F1087">
            <v>10.43</v>
          </cell>
        </row>
        <row r="1088">
          <cell r="A1088" t="str">
            <v>5 S 02 210 02</v>
          </cell>
          <cell r="B1088" t="str">
            <v>Base estabiliz.granul.c/ mist. solo areia na pista</v>
          </cell>
          <cell r="E1088" t="str">
            <v>m3</v>
          </cell>
          <cell r="F1088">
            <v>10.43</v>
          </cell>
        </row>
        <row r="1089">
          <cell r="A1089" t="str">
            <v>5 S 02 220 00</v>
          </cell>
          <cell r="B1089" t="str">
            <v>Base estabilizada granul. c/ mistura solo-brita</v>
          </cell>
          <cell r="E1089" t="str">
            <v>m3</v>
          </cell>
          <cell r="F1089">
            <v>27.52</v>
          </cell>
        </row>
        <row r="1090">
          <cell r="A1090" t="str">
            <v>5 S 02 230 00</v>
          </cell>
          <cell r="B1090" t="str">
            <v>Base de brita graduada</v>
          </cell>
          <cell r="E1090" t="str">
            <v>m3</v>
          </cell>
          <cell r="F1090">
            <v>43.43</v>
          </cell>
        </row>
        <row r="1091">
          <cell r="A1091" t="str">
            <v>5 S 02 230 01</v>
          </cell>
          <cell r="B1091" t="str">
            <v>Base brita grad.c/distr.agreg. contr. autom.greide</v>
          </cell>
          <cell r="E1091" t="str">
            <v>m3</v>
          </cell>
          <cell r="F1091">
            <v>44.54</v>
          </cell>
        </row>
        <row r="1092">
          <cell r="A1092" t="str">
            <v>5 S 02 231 00</v>
          </cell>
          <cell r="B1092" t="str">
            <v>Base de macadame hidraúlico</v>
          </cell>
          <cell r="E1092" t="str">
            <v>m3</v>
          </cell>
          <cell r="F1092">
            <v>38.22</v>
          </cell>
        </row>
        <row r="1093">
          <cell r="A1093" t="str">
            <v>5 S 02 240 11</v>
          </cell>
          <cell r="B1093" t="str">
            <v>Recomposição camada de base c/ adição de cimento</v>
          </cell>
          <cell r="E1093" t="str">
            <v>m3</v>
          </cell>
          <cell r="F1093">
            <v>52.12</v>
          </cell>
        </row>
        <row r="1094">
          <cell r="A1094" t="str">
            <v>5 S 02 241 01</v>
          </cell>
          <cell r="B1094" t="str">
            <v>Base de solo cimento com mistura em usina</v>
          </cell>
          <cell r="E1094" t="str">
            <v>m3</v>
          </cell>
          <cell r="F1094">
            <v>109.61</v>
          </cell>
        </row>
        <row r="1095">
          <cell r="A1095" t="str">
            <v>5 S 02 243 01</v>
          </cell>
          <cell r="B1095" t="str">
            <v>Sub-base solo melhorado c/cimento c/mist. em usina</v>
          </cell>
          <cell r="E1095" t="str">
            <v>m3</v>
          </cell>
          <cell r="F1095">
            <v>64.09</v>
          </cell>
        </row>
        <row r="1096">
          <cell r="A1096" t="str">
            <v>5 S 02 249 11</v>
          </cell>
          <cell r="B1096" t="str">
            <v>Recomp. base c/ demol. do rev. e incorp. à base</v>
          </cell>
          <cell r="E1096" t="str">
            <v>m3</v>
          </cell>
          <cell r="F1096">
            <v>12.8</v>
          </cell>
        </row>
        <row r="1097">
          <cell r="A1097" t="str">
            <v>5 S 02 300 00</v>
          </cell>
          <cell r="B1097" t="str">
            <v>Imprimação</v>
          </cell>
          <cell r="E1097" t="str">
            <v>m2</v>
          </cell>
          <cell r="F1097">
            <v>0.17</v>
          </cell>
        </row>
        <row r="1098">
          <cell r="A1098" t="str">
            <v>5 S 02 400 00</v>
          </cell>
          <cell r="B1098" t="str">
            <v>Pintura de ligação</v>
          </cell>
          <cell r="E1098" t="str">
            <v>m2</v>
          </cell>
          <cell r="F1098">
            <v>0.1</v>
          </cell>
        </row>
        <row r="1099">
          <cell r="A1099" t="str">
            <v>5 S 02 500 00</v>
          </cell>
          <cell r="B1099" t="str">
            <v>Tratamento superficial simples c/ CAP</v>
          </cell>
          <cell r="E1099" t="str">
            <v>m2</v>
          </cell>
          <cell r="F1099">
            <v>0.5</v>
          </cell>
        </row>
        <row r="1100">
          <cell r="A1100" t="str">
            <v>5 S 02 500 01</v>
          </cell>
          <cell r="B1100" t="str">
            <v>Tratamento superficial simples c/ emulsão</v>
          </cell>
          <cell r="E1100" t="str">
            <v>m2</v>
          </cell>
          <cell r="F1100">
            <v>0.47</v>
          </cell>
        </row>
        <row r="1101">
          <cell r="A1101" t="str">
            <v>5 S 02 500 02</v>
          </cell>
          <cell r="B1101" t="str">
            <v>Tratamento superficial simples c/ banho diluído</v>
          </cell>
          <cell r="E1101" t="str">
            <v>m2</v>
          </cell>
          <cell r="F1101">
            <v>0.54</v>
          </cell>
        </row>
        <row r="1102">
          <cell r="A1102" t="str">
            <v>5 S 02 501 00</v>
          </cell>
          <cell r="B1102" t="str">
            <v>Tratamento superficial duplo c/ CAP</v>
          </cell>
          <cell r="E1102" t="str">
            <v>m2</v>
          </cell>
          <cell r="F1102">
            <v>1.49</v>
          </cell>
        </row>
        <row r="1103">
          <cell r="A1103" t="str">
            <v>5 S 02 501 01</v>
          </cell>
          <cell r="B1103" t="str">
            <v>Tratamento superficial duplo c/ emulsão</v>
          </cell>
          <cell r="E1103" t="str">
            <v>m2</v>
          </cell>
          <cell r="F1103">
            <v>1.49</v>
          </cell>
        </row>
        <row r="1104">
          <cell r="A1104" t="str">
            <v>5 S 02 501 02</v>
          </cell>
          <cell r="B1104" t="str">
            <v>Tratamento superficial duplo c/ banho diluído</v>
          </cell>
          <cell r="E1104" t="str">
            <v>m2</v>
          </cell>
          <cell r="F1104">
            <v>1.63</v>
          </cell>
        </row>
        <row r="1105">
          <cell r="A1105" t="str">
            <v>5 S 02 502 00</v>
          </cell>
          <cell r="B1105" t="str">
            <v>Tratamento superficial triplo c/ CAP</v>
          </cell>
          <cell r="E1105" t="str">
            <v>m2</v>
          </cell>
          <cell r="F1105">
            <v>2.14</v>
          </cell>
        </row>
        <row r="1106">
          <cell r="A1106" t="str">
            <v>5 S 02 502 01</v>
          </cell>
          <cell r="B1106" t="str">
            <v>Tratamento superficial triplo c/ emulsão</v>
          </cell>
          <cell r="E1106" t="str">
            <v>m2</v>
          </cell>
          <cell r="F1106">
            <v>2.16</v>
          </cell>
        </row>
        <row r="1107">
          <cell r="A1107" t="str">
            <v>5 S 02 502 02</v>
          </cell>
          <cell r="B1107" t="str">
            <v>Tratamento superficial triplo c/ banho diluído</v>
          </cell>
          <cell r="E1107" t="str">
            <v>m2</v>
          </cell>
          <cell r="F1107">
            <v>2.34</v>
          </cell>
        </row>
        <row r="1108">
          <cell r="A1108" t="str">
            <v>5 S 02 511 01</v>
          </cell>
          <cell r="B1108" t="str">
            <v>Micro-revestimento a frio - Microflex 0,8cm</v>
          </cell>
          <cell r="E1108" t="str">
            <v>m2</v>
          </cell>
          <cell r="F1108">
            <v>1.22</v>
          </cell>
        </row>
        <row r="1109">
          <cell r="A1109" t="str">
            <v>5 S 02 511 02</v>
          </cell>
          <cell r="B1109" t="str">
            <v>Micro-revestimento a frio - Microflex 1,5 cm</v>
          </cell>
          <cell r="E1109" t="str">
            <v>m2</v>
          </cell>
          <cell r="F1109">
            <v>2.39</v>
          </cell>
        </row>
        <row r="1110">
          <cell r="A1110" t="str">
            <v>5 S 02 511 03</v>
          </cell>
          <cell r="B1110" t="str">
            <v>Micro-revestimento a frio - Microflex 2,0 cm</v>
          </cell>
          <cell r="E1110" t="str">
            <v>m2</v>
          </cell>
          <cell r="F1110">
            <v>3.17</v>
          </cell>
        </row>
        <row r="1111">
          <cell r="A1111" t="str">
            <v>5 S 02 511 04</v>
          </cell>
          <cell r="B1111" t="str">
            <v>Micro-revestimento a frio - Microflex - 2,5 cm</v>
          </cell>
          <cell r="E1111" t="str">
            <v>m2</v>
          </cell>
          <cell r="F1111">
            <v>3.73</v>
          </cell>
        </row>
        <row r="1112">
          <cell r="A1112" t="str">
            <v>5 S 02 512 01</v>
          </cell>
          <cell r="B1112" t="str">
            <v>Lama asfáltica fina (granulometrias I e II)</v>
          </cell>
          <cell r="E1112" t="str">
            <v>m2</v>
          </cell>
          <cell r="F1112">
            <v>0.52</v>
          </cell>
        </row>
        <row r="1113">
          <cell r="A1113" t="str">
            <v>5 S 02 512 02</v>
          </cell>
          <cell r="B1113" t="str">
            <v>Lama asfáltica grossa (granulometrias III e IV)</v>
          </cell>
          <cell r="E1113" t="str">
            <v>m2</v>
          </cell>
          <cell r="F1113">
            <v>0.93</v>
          </cell>
        </row>
        <row r="1114">
          <cell r="A1114" t="str">
            <v>5 S 02 530 00</v>
          </cell>
          <cell r="B1114" t="str">
            <v>Pré-misturado a frio</v>
          </cell>
          <cell r="E1114" t="str">
            <v>m3</v>
          </cell>
          <cell r="F1114">
            <v>61.21</v>
          </cell>
        </row>
        <row r="1115">
          <cell r="A1115" t="str">
            <v>5 S 02 531 00</v>
          </cell>
          <cell r="B1115" t="str">
            <v>Macadame betuminoso por penetração</v>
          </cell>
          <cell r="E1115" t="str">
            <v>m3</v>
          </cell>
          <cell r="F1115">
            <v>51.61</v>
          </cell>
        </row>
        <row r="1116">
          <cell r="A1116" t="str">
            <v>5 S 02 532 00</v>
          </cell>
          <cell r="B1116" t="str">
            <v>Areia-asfalto a quente</v>
          </cell>
          <cell r="E1116" t="str">
            <v>t</v>
          </cell>
          <cell r="F1116">
            <v>39.270000000000003</v>
          </cell>
        </row>
        <row r="1117">
          <cell r="A1117" t="str">
            <v>5 S 02 540 01</v>
          </cell>
          <cell r="B1117" t="str">
            <v>Conc. betumin.usinado a quente - capa de rolamento</v>
          </cell>
          <cell r="E1117" t="str">
            <v>t</v>
          </cell>
          <cell r="F1117">
            <v>34.75</v>
          </cell>
        </row>
        <row r="1118">
          <cell r="A1118" t="str">
            <v>5 S 02 540 02</v>
          </cell>
          <cell r="B1118" t="str">
            <v>Concreto betuminoso usinado a quente - binder</v>
          </cell>
          <cell r="E1118" t="str">
            <v>t</v>
          </cell>
          <cell r="F1118">
            <v>34.22</v>
          </cell>
        </row>
        <row r="1119">
          <cell r="A1119" t="str">
            <v>5 S 02 540 11</v>
          </cell>
          <cell r="B1119" t="str">
            <v>CBUQ reciclado a quente no local</v>
          </cell>
          <cell r="E1119" t="str">
            <v>t</v>
          </cell>
          <cell r="F1119" t="str">
            <v>excluído</v>
          </cell>
        </row>
        <row r="1120">
          <cell r="A1120" t="str">
            <v>5 S 02 540 12</v>
          </cell>
          <cell r="B1120" t="str">
            <v>CBUQ reciclado em usina fixa</v>
          </cell>
          <cell r="E1120" t="str">
            <v>t</v>
          </cell>
          <cell r="F1120">
            <v>29.87</v>
          </cell>
        </row>
        <row r="1121">
          <cell r="A1121" t="str">
            <v>5 S 02 600 00</v>
          </cell>
          <cell r="B1121" t="str">
            <v>Manta sintét. p/ recap.asfál.- fornec. e aplicação</v>
          </cell>
          <cell r="E1121" t="str">
            <v>m2</v>
          </cell>
          <cell r="F1121">
            <v>4.68</v>
          </cell>
        </row>
        <row r="1122">
          <cell r="A1122" t="str">
            <v>5 S 02 607 00</v>
          </cell>
          <cell r="B1122" t="str">
            <v>Concreto cimento portland c/ equip. pequeno porte</v>
          </cell>
          <cell r="E1122" t="str">
            <v>m3</v>
          </cell>
          <cell r="F1122">
            <v>312.11</v>
          </cell>
        </row>
        <row r="1123">
          <cell r="A1123" t="str">
            <v>5 S 02 702 00</v>
          </cell>
          <cell r="B1123" t="str">
            <v>Limpeza e enchimento de junta de pavimento de conc</v>
          </cell>
          <cell r="E1123" t="str">
            <v>m</v>
          </cell>
          <cell r="F1123">
            <v>2.64</v>
          </cell>
        </row>
        <row r="1124">
          <cell r="A1124" t="str">
            <v>5 S 02 905 00</v>
          </cell>
          <cell r="B1124" t="str">
            <v>Remoção mecanizada de revestimento betuminoso</v>
          </cell>
          <cell r="E1124" t="str">
            <v>m3</v>
          </cell>
          <cell r="F1124">
            <v>6.16</v>
          </cell>
        </row>
        <row r="1125">
          <cell r="A1125" t="str">
            <v>5 S 02 905 01</v>
          </cell>
          <cell r="B1125" t="str">
            <v>Remoção manual de revestimento betuminoso</v>
          </cell>
          <cell r="E1125" t="str">
            <v>m3</v>
          </cell>
          <cell r="F1125">
            <v>104.36</v>
          </cell>
        </row>
        <row r="1126">
          <cell r="A1126" t="str">
            <v>5 S 02 906 00</v>
          </cell>
          <cell r="B1126" t="str">
            <v>Remoção mecanizada da camada granular pavimento</v>
          </cell>
          <cell r="E1126" t="str">
            <v>m3</v>
          </cell>
          <cell r="F1126">
            <v>3.95</v>
          </cell>
        </row>
        <row r="1127">
          <cell r="A1127" t="str">
            <v>5 S 02 906 01</v>
          </cell>
          <cell r="B1127" t="str">
            <v>Remoção manual da camada granular do pavimento</v>
          </cell>
          <cell r="E1127" t="str">
            <v>m3</v>
          </cell>
          <cell r="F1127">
            <v>56.65</v>
          </cell>
        </row>
        <row r="1128">
          <cell r="A1128" t="str">
            <v>5 S 02 907 00</v>
          </cell>
          <cell r="B1128" t="str">
            <v>Remoção mecanizada material de baixa capac.suporte</v>
          </cell>
          <cell r="E1128" t="str">
            <v>m3</v>
          </cell>
          <cell r="F1128">
            <v>3.89</v>
          </cell>
        </row>
        <row r="1129">
          <cell r="A1129" t="str">
            <v>5 S 02 907 01</v>
          </cell>
          <cell r="B1129" t="str">
            <v>Remoção manual de material de baixa capac.suporte</v>
          </cell>
          <cell r="E1129" t="str">
            <v>m3</v>
          </cell>
          <cell r="F1129">
            <v>48</v>
          </cell>
        </row>
        <row r="1130">
          <cell r="A1130" t="str">
            <v>5 S 02 908 00</v>
          </cell>
          <cell r="B1130" t="str">
            <v>Arrancamento e remoção de paralelepípedos</v>
          </cell>
          <cell r="E1130" t="str">
            <v>m2</v>
          </cell>
          <cell r="F1130">
            <v>13.14</v>
          </cell>
        </row>
        <row r="1131">
          <cell r="A1131" t="str">
            <v>5 S 02 909 00</v>
          </cell>
          <cell r="B1131" t="str">
            <v>Arrancamento e remoção de meios-fios</v>
          </cell>
          <cell r="E1131" t="str">
            <v>m3</v>
          </cell>
          <cell r="F1131">
            <v>71.58</v>
          </cell>
        </row>
        <row r="1132">
          <cell r="A1132" t="str">
            <v>5 S 02 990 11</v>
          </cell>
          <cell r="B1132" t="str">
            <v>Fresagem contínua do revest. betuminoso</v>
          </cell>
          <cell r="E1132" t="str">
            <v>m3</v>
          </cell>
          <cell r="F1132">
            <v>93.45</v>
          </cell>
        </row>
        <row r="1133">
          <cell r="A1133" t="str">
            <v>5 S 02 990 12</v>
          </cell>
          <cell r="B1133" t="str">
            <v>Fresagem descontínua revest. betuminoso</v>
          </cell>
          <cell r="E1133" t="str">
            <v>m3</v>
          </cell>
          <cell r="F1133">
            <v>129.79</v>
          </cell>
        </row>
        <row r="1134">
          <cell r="A1134" t="str">
            <v>5 S 04 300 16</v>
          </cell>
          <cell r="B1134" t="str">
            <v>Bueiro met. chapas múltiplas D=1,60m galv.</v>
          </cell>
          <cell r="E1134" t="str">
            <v>m</v>
          </cell>
          <cell r="F1134">
            <v>1028.1099999999999</v>
          </cell>
        </row>
        <row r="1135">
          <cell r="A1135" t="str">
            <v>5 S 04 300 20</v>
          </cell>
          <cell r="B1135" t="str">
            <v>Bueiro met. chapas múltiplas D=2,00m galv.</v>
          </cell>
          <cell r="E1135" t="str">
            <v>m</v>
          </cell>
          <cell r="F1135">
            <v>1279.3399999999999</v>
          </cell>
        </row>
        <row r="1136">
          <cell r="A1136" t="str">
            <v>5 S 04 301 16</v>
          </cell>
          <cell r="B1136" t="str">
            <v>Bueiro met. chapas múltiplas D=1,60m rev. epoxy</v>
          </cell>
          <cell r="E1136" t="str">
            <v>m</v>
          </cell>
          <cell r="F1136">
            <v>1076.94</v>
          </cell>
        </row>
        <row r="1137">
          <cell r="A1137" t="str">
            <v>5 S 04 301 20</v>
          </cell>
          <cell r="B1137" t="str">
            <v>Bueiro met. chapas múltiplas D=2,00m rev. epoxy</v>
          </cell>
          <cell r="E1137" t="str">
            <v>m</v>
          </cell>
          <cell r="F1137">
            <v>1339.98</v>
          </cell>
        </row>
        <row r="1138">
          <cell r="A1138" t="str">
            <v>5 S 04 310 16</v>
          </cell>
          <cell r="B1138" t="str">
            <v>Bueiro met. s/ interrup. de tráf. D=1,60m galv.</v>
          </cell>
          <cell r="E1138" t="str">
            <v>m</v>
          </cell>
          <cell r="F1138">
            <v>1958.05</v>
          </cell>
        </row>
        <row r="1139">
          <cell r="A1139" t="str">
            <v>5 S 04 310 20</v>
          </cell>
          <cell r="B1139" t="str">
            <v>Bueiro met. s/ interrup. de tráf. D=2,00m galv.</v>
          </cell>
          <cell r="E1139" t="str">
            <v>m</v>
          </cell>
          <cell r="F1139">
            <v>2435.4499999999998</v>
          </cell>
        </row>
        <row r="1140">
          <cell r="A1140" t="str">
            <v>5 S 04 311 16</v>
          </cell>
          <cell r="B1140" t="str">
            <v>Bueiro met.s/interrupção traf. D=1,60 m rev.epoxy</v>
          </cell>
          <cell r="E1140" t="str">
            <v>m</v>
          </cell>
          <cell r="F1140">
            <v>2031.03</v>
          </cell>
        </row>
        <row r="1141">
          <cell r="A1141" t="str">
            <v>5 S 04 311 20</v>
          </cell>
          <cell r="B1141" t="str">
            <v>Bueiro met.s/interrupção tráf. D=2,00 m rev. epoxy</v>
          </cell>
          <cell r="E1141" t="str">
            <v>m</v>
          </cell>
          <cell r="F1141">
            <v>2442.35</v>
          </cell>
        </row>
        <row r="1142">
          <cell r="A1142" t="str">
            <v>5 S 04 999 01</v>
          </cell>
          <cell r="B1142" t="str">
            <v>Remoção de bueiros existentes</v>
          </cell>
          <cell r="E1142" t="str">
            <v>m</v>
          </cell>
          <cell r="F1142">
            <v>36.86</v>
          </cell>
        </row>
        <row r="1143">
          <cell r="A1143" t="str">
            <v>5 S 04 999 04</v>
          </cell>
          <cell r="B1143" t="str">
            <v>Restauração de disp. danif. com concr. fck=12 MPa</v>
          </cell>
          <cell r="E1143" t="str">
            <v>m3</v>
          </cell>
          <cell r="F1143">
            <v>246.17</v>
          </cell>
        </row>
        <row r="1144">
          <cell r="A1144" t="str">
            <v>5 S 04 999 07</v>
          </cell>
          <cell r="B1144" t="str">
            <v>Demolição de dispositivos de concreto simples</v>
          </cell>
          <cell r="E1144" t="str">
            <v>m3</v>
          </cell>
          <cell r="F1144">
            <v>67.47</v>
          </cell>
        </row>
        <row r="1145">
          <cell r="A1145" t="str">
            <v>5 S 04 999 08</v>
          </cell>
          <cell r="B1145" t="str">
            <v>Demolição de dispositivos de concreto armado</v>
          </cell>
          <cell r="E1145" t="str">
            <v>m3</v>
          </cell>
          <cell r="F1145">
            <v>306.33</v>
          </cell>
        </row>
        <row r="1146">
          <cell r="A1146" t="str">
            <v>5 S 05 100 00</v>
          </cell>
          <cell r="B1146" t="str">
            <v>Enleivamento</v>
          </cell>
          <cell r="E1146" t="str">
            <v>m2</v>
          </cell>
          <cell r="F1146">
            <v>3.92</v>
          </cell>
        </row>
        <row r="1147">
          <cell r="A1147" t="str">
            <v>5 S 05 102 00</v>
          </cell>
          <cell r="B1147" t="str">
            <v>Hidrossemeadura</v>
          </cell>
          <cell r="E1147" t="str">
            <v>m2</v>
          </cell>
          <cell r="F1147">
            <v>0.86</v>
          </cell>
        </row>
        <row r="1148">
          <cell r="A1148" t="str">
            <v>5 S 05 300 01</v>
          </cell>
          <cell r="B1148" t="str">
            <v>Alvenaria de pedra arrumada</v>
          </cell>
          <cell r="E1148" t="str">
            <v>m3</v>
          </cell>
          <cell r="F1148">
            <v>56.22</v>
          </cell>
        </row>
        <row r="1149">
          <cell r="A1149" t="str">
            <v>5 S 05 300 02</v>
          </cell>
          <cell r="B1149" t="str">
            <v>Enrocamento de pedra jogada</v>
          </cell>
          <cell r="E1149" t="str">
            <v>m3</v>
          </cell>
          <cell r="F1149">
            <v>32.03</v>
          </cell>
        </row>
        <row r="1150">
          <cell r="A1150" t="str">
            <v>5 S 05 301 00</v>
          </cell>
          <cell r="B1150" t="str">
            <v>Alvenaria de pedra argamassada</v>
          </cell>
          <cell r="E1150" t="str">
            <v>m3</v>
          </cell>
          <cell r="F1150">
            <v>139.43</v>
          </cell>
        </row>
        <row r="1151">
          <cell r="A1151" t="str">
            <v>5 S 05 302 01</v>
          </cell>
          <cell r="B1151" t="str">
            <v>Muro de gabião tipo caixa</v>
          </cell>
          <cell r="E1151" t="str">
            <v>m3</v>
          </cell>
          <cell r="F1151">
            <v>138.34</v>
          </cell>
        </row>
        <row r="1152">
          <cell r="A1152" t="str">
            <v>5 S 05 303 01</v>
          </cell>
          <cell r="B1152" t="str">
            <v>Terra armada - ECE - greide 0,0&lt;h&lt;6,00m</v>
          </cell>
          <cell r="E1152" t="str">
            <v>m2</v>
          </cell>
          <cell r="F1152">
            <v>196.56</v>
          </cell>
        </row>
        <row r="1153">
          <cell r="A1153" t="str">
            <v>5 S 05 303 02</v>
          </cell>
          <cell r="B1153" t="str">
            <v>Terra armada - ECE - greide 6,0&lt;h&lt;9,00</v>
          </cell>
          <cell r="E1153" t="str">
            <v>m2</v>
          </cell>
          <cell r="F1153">
            <v>220.52</v>
          </cell>
        </row>
        <row r="1154">
          <cell r="A1154" t="str">
            <v>5 S 05 303 03</v>
          </cell>
          <cell r="B1154" t="str">
            <v>Terra armada - ECE - greide 9,0&lt;h&lt;12,00m</v>
          </cell>
          <cell r="E1154" t="str">
            <v>m2</v>
          </cell>
          <cell r="F1154">
            <v>244.38</v>
          </cell>
        </row>
        <row r="1155">
          <cell r="A1155" t="str">
            <v>5 S 05 303 04</v>
          </cell>
          <cell r="B1155" t="str">
            <v>Terra armada - ECE - pé de talude 0,0&lt;h&lt;6,00m</v>
          </cell>
          <cell r="E1155" t="str">
            <v>m2</v>
          </cell>
          <cell r="F1155">
            <v>231.72</v>
          </cell>
        </row>
        <row r="1156">
          <cell r="A1156" t="str">
            <v>5 S 05 303 05</v>
          </cell>
          <cell r="B1156" t="str">
            <v>Terra armada - ECE - pé de talude 6,0&lt;h&lt;9,00m</v>
          </cell>
          <cell r="E1156" t="str">
            <v>m2</v>
          </cell>
          <cell r="F1156">
            <v>260.49</v>
          </cell>
        </row>
        <row r="1157">
          <cell r="A1157" t="str">
            <v>5 S 05 303 06</v>
          </cell>
          <cell r="B1157" t="str">
            <v>Terra armada - ECE - pé de talude 9,0&lt;h&lt;12,00m</v>
          </cell>
          <cell r="E1157" t="str">
            <v>m2</v>
          </cell>
          <cell r="F1157">
            <v>287.66000000000003</v>
          </cell>
        </row>
        <row r="1158">
          <cell r="A1158" t="str">
            <v>5 S 05 303 07</v>
          </cell>
          <cell r="B1158" t="str">
            <v>Terra armada - ECE - encontro portante 0,0&lt;h&lt;6,0m</v>
          </cell>
          <cell r="E1158" t="str">
            <v>m2</v>
          </cell>
          <cell r="F1158">
            <v>421.92</v>
          </cell>
        </row>
        <row r="1159">
          <cell r="A1159" t="str">
            <v>5 S 05 303 08</v>
          </cell>
          <cell r="B1159" t="str">
            <v>Terra armada - ECE - encontro portante 6,0&lt;h&lt;9,00m</v>
          </cell>
          <cell r="E1159" t="str">
            <v>m2</v>
          </cell>
          <cell r="F1159">
            <v>562.24</v>
          </cell>
        </row>
        <row r="1160">
          <cell r="A1160" t="str">
            <v>5 S 05 303 09</v>
          </cell>
          <cell r="B1160" t="str">
            <v>Escamas de concreto armado para terra armada</v>
          </cell>
          <cell r="E1160" t="str">
            <v>m3</v>
          </cell>
          <cell r="F1160">
            <v>535.33000000000004</v>
          </cell>
        </row>
        <row r="1161">
          <cell r="A1161" t="str">
            <v>5 S 05 303 10</v>
          </cell>
          <cell r="B1161" t="str">
            <v>Conc. de soleira e arrem. de maciço de terra arm.</v>
          </cell>
          <cell r="E1161" t="str">
            <v>m3</v>
          </cell>
          <cell r="F1161">
            <v>254.14</v>
          </cell>
        </row>
        <row r="1162">
          <cell r="A1162" t="str">
            <v>5 S 05 303 11</v>
          </cell>
          <cell r="B1162" t="str">
            <v>Montagem de maciço terra armada</v>
          </cell>
          <cell r="E1162" t="str">
            <v>m2</v>
          </cell>
          <cell r="F1162">
            <v>61.95</v>
          </cell>
        </row>
        <row r="1163">
          <cell r="A1163" t="str">
            <v>5 S 05 340 01</v>
          </cell>
          <cell r="B1163" t="str">
            <v>Execução cortina atirantada conc.armado fck=15 MPa</v>
          </cell>
          <cell r="E1163" t="str">
            <v>m3</v>
          </cell>
          <cell r="F1163">
            <v>882.36</v>
          </cell>
        </row>
        <row r="1164">
          <cell r="A1164" t="str">
            <v>5 S 05 900 01</v>
          </cell>
          <cell r="B1164" t="str">
            <v>Execução tirante protendido cortina atirantada</v>
          </cell>
          <cell r="E1164" t="str">
            <v>m</v>
          </cell>
          <cell r="F1164">
            <v>92.75</v>
          </cell>
        </row>
        <row r="1165">
          <cell r="A1165" t="str">
            <v>5 S 06 400 01</v>
          </cell>
          <cell r="B1165" t="str">
            <v>Cêrcas arame farp. c/ mourão conc. seção quadr.</v>
          </cell>
          <cell r="E1165" t="str">
            <v>m</v>
          </cell>
          <cell r="F1165">
            <v>15.13</v>
          </cell>
        </row>
        <row r="1166">
          <cell r="A1166" t="str">
            <v>5 S 06 400 02</v>
          </cell>
          <cell r="B1166" t="str">
            <v>Cerca arame farp. c/ mourão de conc. seção triang</v>
          </cell>
          <cell r="E1166" t="str">
            <v>m</v>
          </cell>
          <cell r="F1166">
            <v>11.7</v>
          </cell>
        </row>
        <row r="1167">
          <cell r="A1167" t="str">
            <v>5 S 06 410 00</v>
          </cell>
          <cell r="B1167" t="str">
            <v>Cêrcas arame farpado com suporte madeira</v>
          </cell>
          <cell r="E1167" t="str">
            <v>m</v>
          </cell>
          <cell r="F1167">
            <v>18.739999999999998</v>
          </cell>
        </row>
        <row r="1168">
          <cell r="A1168" t="str">
            <v>5 S 09 001 07</v>
          </cell>
          <cell r="B1168" t="str">
            <v>Transporte local em rodov. não pavim.</v>
          </cell>
          <cell r="E1168" t="str">
            <v>tkm</v>
          </cell>
          <cell r="F1168">
            <v>0.55000000000000004</v>
          </cell>
        </row>
        <row r="1169">
          <cell r="A1169" t="str">
            <v>5 S 09 001 90</v>
          </cell>
          <cell r="B1169" t="str">
            <v>Transporte comercial c/ carroc. rodov. não pav.</v>
          </cell>
          <cell r="E1169" t="str">
            <v>tkm</v>
          </cell>
          <cell r="F1169">
            <v>0.36</v>
          </cell>
        </row>
        <row r="1170">
          <cell r="A1170" t="str">
            <v>5 S 09 002 07</v>
          </cell>
          <cell r="B1170" t="str">
            <v>Transporte local em rodov. pavim.</v>
          </cell>
          <cell r="E1170" t="str">
            <v>tkm</v>
          </cell>
          <cell r="F1170">
            <v>0.41</v>
          </cell>
        </row>
        <row r="1171">
          <cell r="A1171" t="str">
            <v>5 S 09 002 90</v>
          </cell>
          <cell r="B1171" t="str">
            <v>Transporte comercial c/ carroceria rodov. pav.</v>
          </cell>
          <cell r="E1171" t="str">
            <v>tkm</v>
          </cell>
          <cell r="F1171">
            <v>0.24</v>
          </cell>
        </row>
        <row r="1173">
          <cell r="B1173" t="str">
            <v>MATERIAIS</v>
          </cell>
          <cell r="C1173" t="str">
            <v>Und Com</v>
          </cell>
          <cell r="D1173" t="str">
            <v>Fator de Conversão</v>
          </cell>
          <cell r="E1173" t="str">
            <v>Und</v>
          </cell>
        </row>
        <row r="1174">
          <cell r="A1174" t="str">
            <v>AM01</v>
          </cell>
          <cell r="B1174" t="str">
            <v>Aço D=4,2 mm CA 25</v>
          </cell>
          <cell r="C1174" t="str">
            <v>kg</v>
          </cell>
          <cell r="D1174">
            <v>1</v>
          </cell>
          <cell r="E1174" t="str">
            <v>kg</v>
          </cell>
        </row>
        <row r="1175">
          <cell r="A1175" t="str">
            <v>AM02</v>
          </cell>
          <cell r="B1175" t="str">
            <v>Aço D=6,3 mm CA 25</v>
          </cell>
          <cell r="C1175" t="str">
            <v>kg</v>
          </cell>
          <cell r="D1175">
            <v>1</v>
          </cell>
          <cell r="E1175" t="str">
            <v>kg</v>
          </cell>
        </row>
        <row r="1176">
          <cell r="A1176" t="str">
            <v>AM03</v>
          </cell>
          <cell r="B1176" t="str">
            <v>Aço D=10 mm CA 25</v>
          </cell>
          <cell r="C1176" t="str">
            <v>kg</v>
          </cell>
          <cell r="D1176">
            <v>1</v>
          </cell>
          <cell r="E1176" t="str">
            <v>kg</v>
          </cell>
        </row>
        <row r="1177">
          <cell r="A1177" t="str">
            <v>AM04</v>
          </cell>
          <cell r="B1177" t="str">
            <v>Aço D=6,3 mm CA 50</v>
          </cell>
          <cell r="C1177" t="str">
            <v>kg</v>
          </cell>
          <cell r="D1177">
            <v>1</v>
          </cell>
          <cell r="E1177" t="str">
            <v>kg</v>
          </cell>
        </row>
        <row r="1178">
          <cell r="A1178" t="str">
            <v>AM05</v>
          </cell>
          <cell r="B1178" t="str">
            <v>Aço D=10 mm CA 50</v>
          </cell>
          <cell r="C1178" t="str">
            <v>kg</v>
          </cell>
          <cell r="D1178">
            <v>1</v>
          </cell>
          <cell r="E1178" t="str">
            <v>kg</v>
          </cell>
        </row>
        <row r="1179">
          <cell r="A1179" t="str">
            <v>AM06</v>
          </cell>
          <cell r="B1179" t="str">
            <v>Aço D=4,2 mm CA 60</v>
          </cell>
          <cell r="C1179" t="str">
            <v>kg</v>
          </cell>
          <cell r="D1179">
            <v>1</v>
          </cell>
          <cell r="E1179" t="str">
            <v>kg</v>
          </cell>
        </row>
        <row r="1180">
          <cell r="A1180" t="str">
            <v>AM07</v>
          </cell>
          <cell r="B1180" t="str">
            <v>Aço D=5,0 mm CA 60</v>
          </cell>
          <cell r="C1180" t="str">
            <v>kg</v>
          </cell>
          <cell r="D1180">
            <v>1</v>
          </cell>
          <cell r="E1180" t="str">
            <v>kg</v>
          </cell>
        </row>
        <row r="1181">
          <cell r="A1181" t="str">
            <v>AM08</v>
          </cell>
          <cell r="B1181" t="str">
            <v>Aço D=6,0 mm CA 60</v>
          </cell>
          <cell r="C1181" t="str">
            <v>kg</v>
          </cell>
          <cell r="D1181">
            <v>1</v>
          </cell>
          <cell r="E1181" t="str">
            <v>kg</v>
          </cell>
        </row>
        <row r="1182">
          <cell r="A1182" t="str">
            <v>AM09</v>
          </cell>
          <cell r="B1182" t="str">
            <v>Mandíbula móvel p/ britador 6240C</v>
          </cell>
          <cell r="C1182" t="str">
            <v>un</v>
          </cell>
          <cell r="D1182">
            <v>216</v>
          </cell>
          <cell r="E1182" t="str">
            <v>u/h</v>
          </cell>
        </row>
        <row r="1183">
          <cell r="A1183" t="str">
            <v>AM10</v>
          </cell>
          <cell r="B1183" t="str">
            <v>Mandíbula fixa p/ britador 6240C</v>
          </cell>
          <cell r="C1183" t="str">
            <v>un</v>
          </cell>
          <cell r="D1183">
            <v>133</v>
          </cell>
          <cell r="E1183" t="str">
            <v>u/h</v>
          </cell>
        </row>
        <row r="1184">
          <cell r="A1184" t="str">
            <v>AM11</v>
          </cell>
          <cell r="B1184" t="str">
            <v>Revestimento móvel p/ britador 60TS</v>
          </cell>
          <cell r="C1184" t="str">
            <v>un</v>
          </cell>
          <cell r="D1184">
            <v>381</v>
          </cell>
          <cell r="E1184" t="str">
            <v>u/h</v>
          </cell>
        </row>
        <row r="1185">
          <cell r="A1185" t="str">
            <v>AM12</v>
          </cell>
          <cell r="B1185" t="str">
            <v>Revestimento fixo p/ britador 60TS</v>
          </cell>
          <cell r="C1185" t="str">
            <v>un</v>
          </cell>
          <cell r="D1185">
            <v>395</v>
          </cell>
          <cell r="E1185" t="str">
            <v>u/h</v>
          </cell>
        </row>
        <row r="1186">
          <cell r="A1186" t="str">
            <v>AM19</v>
          </cell>
          <cell r="B1186" t="str">
            <v>Mandíbula fixa p/ britador 4230</v>
          </cell>
          <cell r="C1186" t="str">
            <v>un</v>
          </cell>
          <cell r="D1186">
            <v>150</v>
          </cell>
          <cell r="E1186" t="str">
            <v>u/h</v>
          </cell>
        </row>
        <row r="1187">
          <cell r="A1187" t="str">
            <v>AM20</v>
          </cell>
          <cell r="B1187" t="str">
            <v>Mandíbula móvel p/ britador 4230</v>
          </cell>
          <cell r="C1187" t="str">
            <v>un</v>
          </cell>
          <cell r="D1187">
            <v>100</v>
          </cell>
          <cell r="E1187" t="str">
            <v>u/h</v>
          </cell>
        </row>
        <row r="1188">
          <cell r="A1188" t="str">
            <v>AM25</v>
          </cell>
          <cell r="B1188" t="str">
            <v>Mandíbula móvel para britador 80x50</v>
          </cell>
          <cell r="C1188" t="str">
            <v>un</v>
          </cell>
          <cell r="D1188">
            <v>250</v>
          </cell>
          <cell r="E1188" t="str">
            <v>u/h</v>
          </cell>
        </row>
        <row r="1189">
          <cell r="A1189" t="str">
            <v>AM26</v>
          </cell>
          <cell r="B1189" t="str">
            <v>Mandíbula fixa para britador 80x50</v>
          </cell>
          <cell r="C1189" t="str">
            <v>un</v>
          </cell>
          <cell r="D1189">
            <v>437</v>
          </cell>
          <cell r="E1189" t="str">
            <v>u/h</v>
          </cell>
        </row>
        <row r="1190">
          <cell r="A1190" t="str">
            <v>AM27</v>
          </cell>
          <cell r="B1190" t="str">
            <v>Revestimento móvel p/ britador 90TS</v>
          </cell>
          <cell r="C1190" t="str">
            <v>un</v>
          </cell>
          <cell r="D1190">
            <v>338</v>
          </cell>
          <cell r="E1190" t="str">
            <v>u/h</v>
          </cell>
        </row>
        <row r="1191">
          <cell r="A1191" t="str">
            <v>AM28</v>
          </cell>
          <cell r="B1191" t="str">
            <v>Revestimento fixo p/ britador 90TS</v>
          </cell>
          <cell r="C1191" t="str">
            <v>un</v>
          </cell>
          <cell r="D1191">
            <v>440</v>
          </cell>
          <cell r="E1191" t="str">
            <v>u/h</v>
          </cell>
        </row>
        <row r="1192">
          <cell r="A1192" t="str">
            <v>AM29</v>
          </cell>
          <cell r="B1192" t="str">
            <v>Revestimento móvel p/ britador 90TF</v>
          </cell>
          <cell r="C1192" t="str">
            <v>un</v>
          </cell>
          <cell r="D1192">
            <v>99</v>
          </cell>
          <cell r="E1192" t="str">
            <v>u/h</v>
          </cell>
        </row>
        <row r="1193">
          <cell r="A1193" t="str">
            <v>AM30</v>
          </cell>
          <cell r="B1193" t="str">
            <v>Revestimento fixo p/ britador 90TF</v>
          </cell>
          <cell r="C1193" t="str">
            <v>un</v>
          </cell>
          <cell r="D1193">
            <v>125</v>
          </cell>
          <cell r="E1193" t="str">
            <v>u/h</v>
          </cell>
        </row>
        <row r="1194">
          <cell r="A1194" t="str">
            <v>AM35</v>
          </cell>
          <cell r="B1194" t="str">
            <v>Brita 1</v>
          </cell>
          <cell r="C1194" t="str">
            <v>m3</v>
          </cell>
          <cell r="D1194">
            <v>1</v>
          </cell>
          <cell r="E1194" t="str">
            <v>m3</v>
          </cell>
        </row>
        <row r="1195">
          <cell r="A1195" t="str">
            <v>AM36</v>
          </cell>
          <cell r="B1195" t="str">
            <v>Brita 2</v>
          </cell>
          <cell r="C1195" t="str">
            <v>m3</v>
          </cell>
          <cell r="D1195">
            <v>1</v>
          </cell>
          <cell r="E1195" t="str">
            <v>m3</v>
          </cell>
        </row>
        <row r="1196">
          <cell r="A1196" t="str">
            <v>AM37</v>
          </cell>
          <cell r="B1196" t="str">
            <v>Brita 3</v>
          </cell>
          <cell r="C1196" t="str">
            <v>m3</v>
          </cell>
          <cell r="D1196">
            <v>1</v>
          </cell>
          <cell r="E1196" t="str">
            <v>m3</v>
          </cell>
        </row>
        <row r="1197">
          <cell r="A1197" t="str">
            <v>F801</v>
          </cell>
          <cell r="B1197" t="str">
            <v>Bomba hidráulica alta pressão MAC</v>
          </cell>
          <cell r="C1197" t="str">
            <v>dia</v>
          </cell>
          <cell r="D1197">
            <v>8</v>
          </cell>
          <cell r="E1197" t="str">
            <v>h</v>
          </cell>
        </row>
        <row r="1198">
          <cell r="A1198" t="str">
            <v>F802</v>
          </cell>
          <cell r="B1198" t="str">
            <v>Bomba eletr p/ injeção de nata MAC</v>
          </cell>
          <cell r="C1198" t="str">
            <v>dia</v>
          </cell>
          <cell r="D1198">
            <v>8</v>
          </cell>
          <cell r="E1198" t="str">
            <v>h</v>
          </cell>
        </row>
        <row r="1199">
          <cell r="A1199" t="str">
            <v>F803</v>
          </cell>
          <cell r="B1199" t="str">
            <v>Macaco p/ protensão MAC 7</v>
          </cell>
          <cell r="C1199" t="str">
            <v>dia</v>
          </cell>
          <cell r="D1199">
            <v>8</v>
          </cell>
          <cell r="E1199" t="str">
            <v>h</v>
          </cell>
        </row>
        <row r="1200">
          <cell r="A1200" t="str">
            <v>F804</v>
          </cell>
          <cell r="B1200" t="str">
            <v>Macaco p/ protensão MAC 12</v>
          </cell>
          <cell r="C1200" t="str">
            <v>dia</v>
          </cell>
          <cell r="D1200">
            <v>8</v>
          </cell>
          <cell r="E1200" t="str">
            <v>h</v>
          </cell>
        </row>
        <row r="1201">
          <cell r="A1201" t="str">
            <v>F805</v>
          </cell>
          <cell r="B1201" t="str">
            <v>Macaco p/ protensão MAC 4</v>
          </cell>
          <cell r="C1201" t="str">
            <v>dia</v>
          </cell>
          <cell r="D1201">
            <v>8</v>
          </cell>
          <cell r="E1201" t="str">
            <v>h</v>
          </cell>
        </row>
        <row r="1202">
          <cell r="A1202" t="str">
            <v>F807</v>
          </cell>
          <cell r="B1202" t="str">
            <v>Bomba hidr. alta pressão STUP</v>
          </cell>
          <cell r="C1202" t="str">
            <v>dia</v>
          </cell>
          <cell r="D1202">
            <v>8</v>
          </cell>
          <cell r="E1202" t="str">
            <v>h</v>
          </cell>
        </row>
        <row r="1203">
          <cell r="A1203" t="str">
            <v>F808</v>
          </cell>
          <cell r="B1203" t="str">
            <v>Bomba eletr. injeção de nata STUP</v>
          </cell>
          <cell r="C1203" t="str">
            <v>dia</v>
          </cell>
          <cell r="D1203">
            <v>8</v>
          </cell>
          <cell r="E1203" t="str">
            <v>h</v>
          </cell>
        </row>
        <row r="1204">
          <cell r="A1204" t="str">
            <v>F809</v>
          </cell>
          <cell r="B1204" t="str">
            <v>Macaco p/ protensão STUP</v>
          </cell>
          <cell r="C1204" t="str">
            <v>dia</v>
          </cell>
          <cell r="D1204">
            <v>8</v>
          </cell>
          <cell r="E1204" t="str">
            <v>h</v>
          </cell>
        </row>
        <row r="1205">
          <cell r="A1205" t="str">
            <v>F810</v>
          </cell>
          <cell r="B1205" t="str">
            <v>Macaco p/ protensão STUP</v>
          </cell>
          <cell r="C1205" t="str">
            <v>dia</v>
          </cell>
          <cell r="D1205">
            <v>8</v>
          </cell>
          <cell r="E1205" t="str">
            <v>h</v>
          </cell>
        </row>
        <row r="1206">
          <cell r="A1206" t="str">
            <v>F811</v>
          </cell>
          <cell r="B1206" t="str">
            <v>Macaco p/ protensão STUP</v>
          </cell>
          <cell r="C1206" t="str">
            <v>dia</v>
          </cell>
          <cell r="D1206">
            <v>8</v>
          </cell>
          <cell r="E1206" t="str">
            <v>h</v>
          </cell>
        </row>
        <row r="1207">
          <cell r="A1207" t="str">
            <v>F812</v>
          </cell>
          <cell r="B1207" t="str">
            <v>Macaco p/ protensão STUP</v>
          </cell>
          <cell r="C1207" t="str">
            <v>dia</v>
          </cell>
          <cell r="D1207">
            <v>8</v>
          </cell>
          <cell r="E1207" t="str">
            <v>h</v>
          </cell>
        </row>
        <row r="1208">
          <cell r="A1208" t="str">
            <v>F813</v>
          </cell>
          <cell r="B1208" t="str">
            <v>Macaco p/ prot. de tirante D=32mm</v>
          </cell>
          <cell r="C1208" t="str">
            <v>dia</v>
          </cell>
          <cell r="D1208">
            <v>8</v>
          </cell>
          <cell r="E1208" t="str">
            <v>h</v>
          </cell>
        </row>
        <row r="1209">
          <cell r="A1209" t="str">
            <v>F814</v>
          </cell>
          <cell r="B1209" t="str">
            <v>Injeção de nata de cimento</v>
          </cell>
          <cell r="C1209" t="str">
            <v>m</v>
          </cell>
          <cell r="D1209">
            <v>1</v>
          </cell>
          <cell r="E1209" t="str">
            <v>m</v>
          </cell>
        </row>
        <row r="1210">
          <cell r="A1210" t="str">
            <v>F943</v>
          </cell>
          <cell r="B1210" t="str">
            <v>Terra Armada - moldes metálicos</v>
          </cell>
          <cell r="C1210" t="str">
            <v>cj</v>
          </cell>
          <cell r="D1210">
            <v>1</v>
          </cell>
          <cell r="E1210" t="str">
            <v>m3</v>
          </cell>
        </row>
        <row r="1211">
          <cell r="A1211" t="str">
            <v>M001</v>
          </cell>
          <cell r="B1211" t="str">
            <v>Gasolina</v>
          </cell>
          <cell r="C1211" t="str">
            <v>l</v>
          </cell>
          <cell r="D1211">
            <v>1</v>
          </cell>
          <cell r="E1211" t="str">
            <v>l</v>
          </cell>
        </row>
        <row r="1212">
          <cell r="A1212" t="str">
            <v>M002</v>
          </cell>
          <cell r="B1212" t="str">
            <v>Diesel</v>
          </cell>
          <cell r="C1212" t="str">
            <v>l</v>
          </cell>
          <cell r="D1212">
            <v>1</v>
          </cell>
          <cell r="E1212" t="str">
            <v>l</v>
          </cell>
        </row>
        <row r="1213">
          <cell r="A1213" t="str">
            <v>M003</v>
          </cell>
          <cell r="B1213" t="str">
            <v>Óleo combustível 1A</v>
          </cell>
          <cell r="C1213" t="str">
            <v>l</v>
          </cell>
          <cell r="D1213">
            <v>1</v>
          </cell>
          <cell r="E1213" t="str">
            <v>l</v>
          </cell>
        </row>
        <row r="1214">
          <cell r="A1214" t="str">
            <v>M004</v>
          </cell>
          <cell r="B1214" t="str">
            <v>Álcool</v>
          </cell>
          <cell r="C1214" t="str">
            <v>l</v>
          </cell>
          <cell r="D1214">
            <v>1</v>
          </cell>
          <cell r="E1214" t="str">
            <v>l</v>
          </cell>
        </row>
        <row r="1215">
          <cell r="A1215" t="str">
            <v>M005</v>
          </cell>
          <cell r="B1215" t="str">
            <v>Energia elétrica</v>
          </cell>
          <cell r="C1215" t="str">
            <v>kwh</v>
          </cell>
          <cell r="D1215">
            <v>1</v>
          </cell>
          <cell r="E1215" t="str">
            <v>kwh</v>
          </cell>
        </row>
        <row r="1216">
          <cell r="A1216" t="str">
            <v>M101</v>
          </cell>
          <cell r="B1216" t="str">
            <v>Cimento asfáltico CAP-20</v>
          </cell>
          <cell r="C1216" t="str">
            <v>t</v>
          </cell>
          <cell r="D1216">
            <v>1</v>
          </cell>
          <cell r="E1216" t="str">
            <v>t</v>
          </cell>
        </row>
        <row r="1217">
          <cell r="A1217" t="str">
            <v>M102</v>
          </cell>
          <cell r="B1217" t="str">
            <v>Cimento asfáltico CAP-40</v>
          </cell>
          <cell r="C1217" t="str">
            <v>t</v>
          </cell>
          <cell r="D1217">
            <v>1</v>
          </cell>
          <cell r="E1217" t="str">
            <v>t</v>
          </cell>
        </row>
        <row r="1218">
          <cell r="A1218" t="str">
            <v>M103</v>
          </cell>
          <cell r="B1218" t="str">
            <v>Asfalto diluído CM-30</v>
          </cell>
          <cell r="C1218" t="str">
            <v>t</v>
          </cell>
          <cell r="D1218">
            <v>1</v>
          </cell>
          <cell r="E1218" t="str">
            <v>t</v>
          </cell>
        </row>
        <row r="1219">
          <cell r="A1219" t="str">
            <v>M104</v>
          </cell>
          <cell r="B1219" t="str">
            <v>Emulsão asfáltica RR-1C</v>
          </cell>
          <cell r="C1219" t="str">
            <v>t</v>
          </cell>
          <cell r="D1219">
            <v>1</v>
          </cell>
          <cell r="E1219" t="str">
            <v>t</v>
          </cell>
        </row>
        <row r="1220">
          <cell r="A1220" t="str">
            <v>M105</v>
          </cell>
          <cell r="B1220" t="str">
            <v>Emulsão asfáltica RR-2C</v>
          </cell>
          <cell r="C1220" t="str">
            <v>t</v>
          </cell>
          <cell r="D1220">
            <v>1</v>
          </cell>
          <cell r="E1220" t="str">
            <v>t</v>
          </cell>
        </row>
        <row r="1221">
          <cell r="A1221" t="str">
            <v>M106</v>
          </cell>
          <cell r="B1221" t="str">
            <v>Cimento asfáltico CAP 7</v>
          </cell>
          <cell r="C1221" t="str">
            <v>t</v>
          </cell>
          <cell r="D1221">
            <v>1</v>
          </cell>
          <cell r="E1221" t="str">
            <v>t</v>
          </cell>
        </row>
        <row r="1222">
          <cell r="A1222" t="str">
            <v>M107</v>
          </cell>
          <cell r="B1222" t="str">
            <v>Emulsão asfáltica RM-1C</v>
          </cell>
          <cell r="C1222" t="str">
            <v>t</v>
          </cell>
          <cell r="D1222">
            <v>1</v>
          </cell>
          <cell r="E1222" t="str">
            <v>t</v>
          </cell>
        </row>
        <row r="1223">
          <cell r="A1223" t="str">
            <v>M108</v>
          </cell>
          <cell r="B1223" t="str">
            <v>Emulsão asfáltica RM-2C</v>
          </cell>
          <cell r="C1223" t="str">
            <v>t</v>
          </cell>
          <cell r="D1223">
            <v>1</v>
          </cell>
          <cell r="E1223" t="str">
            <v>t</v>
          </cell>
        </row>
        <row r="1224">
          <cell r="A1224" t="str">
            <v>M109</v>
          </cell>
          <cell r="B1224" t="str">
            <v>Emulsão asfáltica RL-1C</v>
          </cell>
          <cell r="C1224" t="str">
            <v>t</v>
          </cell>
          <cell r="D1224">
            <v>1</v>
          </cell>
          <cell r="E1224" t="str">
            <v>t</v>
          </cell>
        </row>
        <row r="1225">
          <cell r="A1225" t="str">
            <v>M110</v>
          </cell>
          <cell r="B1225" t="str">
            <v>Emulsão polim. p/ micro-rev. a frio</v>
          </cell>
          <cell r="C1225" t="str">
            <v>t</v>
          </cell>
          <cell r="D1225">
            <v>1</v>
          </cell>
          <cell r="E1225" t="str">
            <v>t</v>
          </cell>
        </row>
        <row r="1226">
          <cell r="A1226" t="str">
            <v>M111</v>
          </cell>
          <cell r="B1226" t="str">
            <v>Aditivo p/ controle de ruptura</v>
          </cell>
          <cell r="C1226" t="str">
            <v>kg</v>
          </cell>
          <cell r="D1226">
            <v>1</v>
          </cell>
          <cell r="E1226" t="str">
            <v>kg</v>
          </cell>
        </row>
        <row r="1227">
          <cell r="A1227" t="str">
            <v>M112</v>
          </cell>
          <cell r="B1227" t="str">
            <v>Aditivo sólido (fibras)</v>
          </cell>
          <cell r="C1227" t="str">
            <v>kg</v>
          </cell>
          <cell r="D1227">
            <v>1</v>
          </cell>
          <cell r="E1227" t="str">
            <v>kg</v>
          </cell>
        </row>
        <row r="1228">
          <cell r="A1228" t="str">
            <v>M114</v>
          </cell>
          <cell r="B1228" t="str">
            <v>Agente rejuv. p/ recicl. a quente</v>
          </cell>
          <cell r="C1228" t="str">
            <v>t</v>
          </cell>
          <cell r="D1228">
            <v>1</v>
          </cell>
          <cell r="E1228" t="str">
            <v>t</v>
          </cell>
        </row>
        <row r="1229">
          <cell r="A1229" t="str">
            <v>M201</v>
          </cell>
          <cell r="B1229" t="str">
            <v>Cimento portland CP-32 (a granel)</v>
          </cell>
          <cell r="C1229" t="str">
            <v>kg</v>
          </cell>
          <cell r="D1229">
            <v>1</v>
          </cell>
          <cell r="E1229" t="str">
            <v>kg</v>
          </cell>
        </row>
        <row r="1230">
          <cell r="A1230" t="str">
            <v>M202</v>
          </cell>
          <cell r="B1230" t="str">
            <v>Cimento portland CP-32</v>
          </cell>
          <cell r="C1230" t="str">
            <v>sc</v>
          </cell>
          <cell r="D1230">
            <v>50</v>
          </cell>
          <cell r="E1230" t="str">
            <v>kg</v>
          </cell>
        </row>
        <row r="1231">
          <cell r="A1231" t="str">
            <v>M307</v>
          </cell>
          <cell r="B1231" t="str">
            <v>Cordoalha CP-190 RB D=12,7mm</v>
          </cell>
          <cell r="C1231" t="str">
            <v>kg</v>
          </cell>
          <cell r="D1231">
            <v>1</v>
          </cell>
          <cell r="E1231" t="str">
            <v>kg</v>
          </cell>
        </row>
        <row r="1232">
          <cell r="A1232" t="str">
            <v>M319</v>
          </cell>
          <cell r="B1232" t="str">
            <v>Arame recozido nº. 18</v>
          </cell>
          <cell r="C1232" t="str">
            <v>kg</v>
          </cell>
          <cell r="D1232">
            <v>1</v>
          </cell>
          <cell r="E1232" t="str">
            <v>kg</v>
          </cell>
        </row>
        <row r="1233">
          <cell r="A1233" t="str">
            <v>M320</v>
          </cell>
          <cell r="B1233" t="str">
            <v>Pregos (18x30)</v>
          </cell>
          <cell r="C1233" t="str">
            <v>kg</v>
          </cell>
          <cell r="D1233">
            <v>1</v>
          </cell>
          <cell r="E1233" t="str">
            <v>kg</v>
          </cell>
        </row>
        <row r="1234">
          <cell r="A1234" t="str">
            <v>M321</v>
          </cell>
          <cell r="B1234" t="str">
            <v>Arame farpado nº. 16 galv. simples</v>
          </cell>
          <cell r="C1234" t="str">
            <v>rl</v>
          </cell>
          <cell r="D1234">
            <v>250</v>
          </cell>
          <cell r="E1234" t="str">
            <v>m</v>
          </cell>
        </row>
        <row r="1235">
          <cell r="A1235" t="str">
            <v>M322</v>
          </cell>
          <cell r="B1235" t="str">
            <v>Grampo para cerca galvanizado 1 x 9</v>
          </cell>
          <cell r="C1235" t="str">
            <v>kg</v>
          </cell>
          <cell r="D1235">
            <v>1</v>
          </cell>
          <cell r="E1235" t="str">
            <v>kg</v>
          </cell>
        </row>
        <row r="1236">
          <cell r="A1236" t="str">
            <v>M323</v>
          </cell>
          <cell r="B1236" t="str">
            <v>Cantoneira de aço 4" x 4" x 3/8"</v>
          </cell>
          <cell r="C1236" t="str">
            <v>kg</v>
          </cell>
          <cell r="D1236">
            <v>1</v>
          </cell>
          <cell r="E1236" t="str">
            <v>kg</v>
          </cell>
        </row>
        <row r="1237">
          <cell r="A1237" t="str">
            <v>M324</v>
          </cell>
          <cell r="B1237" t="str">
            <v>Pórtico metálico (15 a 17m de vão)</v>
          </cell>
          <cell r="C1237" t="str">
            <v>un</v>
          </cell>
          <cell r="D1237">
            <v>1</v>
          </cell>
          <cell r="E1237" t="str">
            <v>un</v>
          </cell>
        </row>
        <row r="1238">
          <cell r="A1238" t="str">
            <v>M325</v>
          </cell>
          <cell r="B1238" t="str">
            <v>Trilho metálico TR-37 (usado)</v>
          </cell>
          <cell r="C1238" t="str">
            <v>kg</v>
          </cell>
          <cell r="D1238">
            <v>1</v>
          </cell>
          <cell r="E1238" t="str">
            <v>kg</v>
          </cell>
        </row>
        <row r="1239">
          <cell r="A1239" t="str">
            <v>M326</v>
          </cell>
          <cell r="B1239" t="str">
            <v>Série de brocas S-12 D=22 mm</v>
          </cell>
          <cell r="C1239" t="str">
            <v>un</v>
          </cell>
          <cell r="D1239">
            <v>1</v>
          </cell>
          <cell r="E1239" t="str">
            <v>un</v>
          </cell>
        </row>
        <row r="1240">
          <cell r="A1240" t="str">
            <v>M328</v>
          </cell>
          <cell r="B1240" t="str">
            <v>Luva de emenda D=32mm</v>
          </cell>
          <cell r="C1240" t="str">
            <v>un</v>
          </cell>
          <cell r="D1240">
            <v>1</v>
          </cell>
          <cell r="E1240" t="str">
            <v>un</v>
          </cell>
        </row>
        <row r="1241">
          <cell r="A1241" t="str">
            <v>M330</v>
          </cell>
          <cell r="B1241" t="str">
            <v>Calha met. semicircular D=40 cm</v>
          </cell>
          <cell r="C1241" t="str">
            <v>m</v>
          </cell>
          <cell r="D1241">
            <v>1</v>
          </cell>
          <cell r="E1241" t="str">
            <v>m</v>
          </cell>
        </row>
        <row r="1242">
          <cell r="A1242" t="str">
            <v>M331</v>
          </cell>
          <cell r="B1242" t="str">
            <v>Paraf. fixação calha met. (1/2"x1")</v>
          </cell>
          <cell r="C1242" t="str">
            <v>un</v>
          </cell>
          <cell r="D1242">
            <v>1</v>
          </cell>
          <cell r="E1242" t="str">
            <v>un</v>
          </cell>
        </row>
        <row r="1243">
          <cell r="A1243" t="str">
            <v>M332</v>
          </cell>
          <cell r="B1243" t="str">
            <v>Paraf. forma de madeira (1/2"x3")</v>
          </cell>
          <cell r="C1243" t="str">
            <v>kg</v>
          </cell>
          <cell r="D1243">
            <v>1</v>
          </cell>
          <cell r="E1243" t="str">
            <v>kg</v>
          </cell>
        </row>
        <row r="1244">
          <cell r="A1244" t="str">
            <v>M334</v>
          </cell>
          <cell r="B1244" t="str">
            <v>Paraf. zinc. c/ fenda 1 1/2"x3/16"</v>
          </cell>
          <cell r="C1244" t="str">
            <v>un</v>
          </cell>
          <cell r="D1244">
            <v>1</v>
          </cell>
          <cell r="E1244" t="str">
            <v>un</v>
          </cell>
        </row>
        <row r="1245">
          <cell r="A1245" t="str">
            <v>M335</v>
          </cell>
          <cell r="B1245" t="str">
            <v>Paraf. zincado francês 4" x 5/16"</v>
          </cell>
          <cell r="C1245" t="str">
            <v>un</v>
          </cell>
          <cell r="D1245">
            <v>1</v>
          </cell>
          <cell r="E1245" t="str">
            <v>un</v>
          </cell>
        </row>
        <row r="1246">
          <cell r="A1246" t="str">
            <v>M338</v>
          </cell>
          <cell r="B1246" t="str">
            <v>Cano de ferro D=3/4"</v>
          </cell>
          <cell r="C1246" t="str">
            <v>pç</v>
          </cell>
          <cell r="D1246">
            <v>6</v>
          </cell>
          <cell r="E1246" t="str">
            <v>m</v>
          </cell>
        </row>
        <row r="1247">
          <cell r="A1247" t="str">
            <v>M339</v>
          </cell>
          <cell r="B1247" t="str">
            <v>Cantoneira ferro (3,0"x3,0"x3/8")</v>
          </cell>
          <cell r="C1247" t="str">
            <v>kg</v>
          </cell>
          <cell r="D1247">
            <v>1</v>
          </cell>
          <cell r="E1247" t="str">
            <v>kg</v>
          </cell>
        </row>
        <row r="1248">
          <cell r="A1248" t="str">
            <v>M340</v>
          </cell>
          <cell r="B1248" t="str">
            <v>Tampão de ferro fundido</v>
          </cell>
          <cell r="C1248" t="str">
            <v>un</v>
          </cell>
          <cell r="D1248">
            <v>1</v>
          </cell>
          <cell r="E1248" t="str">
            <v>un</v>
          </cell>
        </row>
        <row r="1249">
          <cell r="A1249" t="str">
            <v>M341</v>
          </cell>
          <cell r="B1249" t="str">
            <v>Defensa met. maleável simples</v>
          </cell>
          <cell r="C1249" t="str">
            <v>mod</v>
          </cell>
          <cell r="D1249">
            <v>1</v>
          </cell>
          <cell r="E1249" t="str">
            <v>mod</v>
          </cell>
        </row>
        <row r="1250">
          <cell r="A1250" t="str">
            <v>M342</v>
          </cell>
          <cell r="B1250" t="str">
            <v>Defensa met. maleável dupla</v>
          </cell>
          <cell r="C1250" t="str">
            <v>mod</v>
          </cell>
          <cell r="D1250">
            <v>1</v>
          </cell>
          <cell r="E1250" t="str">
            <v>mod</v>
          </cell>
        </row>
        <row r="1251">
          <cell r="A1251" t="str">
            <v>M343</v>
          </cell>
          <cell r="B1251" t="str">
            <v>Defensa met. semi-maleável simples</v>
          </cell>
          <cell r="C1251" t="str">
            <v>mod</v>
          </cell>
          <cell r="D1251">
            <v>1</v>
          </cell>
          <cell r="E1251" t="str">
            <v>mod</v>
          </cell>
        </row>
        <row r="1252">
          <cell r="A1252" t="str">
            <v>M344</v>
          </cell>
          <cell r="B1252" t="str">
            <v>Defensa met. semi-maleável dupla</v>
          </cell>
          <cell r="C1252" t="str">
            <v>mod</v>
          </cell>
          <cell r="D1252">
            <v>1</v>
          </cell>
          <cell r="E1252" t="str">
            <v>mod</v>
          </cell>
        </row>
        <row r="1253">
          <cell r="A1253" t="str">
            <v>M345</v>
          </cell>
          <cell r="B1253" t="str">
            <v>Chapa de aço n. 28 (fina)</v>
          </cell>
          <cell r="C1253" t="str">
            <v>kg</v>
          </cell>
          <cell r="D1253">
            <v>1</v>
          </cell>
          <cell r="E1253" t="str">
            <v>kg</v>
          </cell>
        </row>
        <row r="1254">
          <cell r="A1254" t="str">
            <v>M346</v>
          </cell>
          <cell r="B1254" t="str">
            <v>Chapa de aço n. 16 (tratada)</v>
          </cell>
          <cell r="C1254" t="str">
            <v>m2</v>
          </cell>
          <cell r="D1254">
            <v>1</v>
          </cell>
          <cell r="E1254" t="str">
            <v>m2</v>
          </cell>
        </row>
        <row r="1255">
          <cell r="A1255" t="str">
            <v>M347</v>
          </cell>
          <cell r="B1255" t="str">
            <v>Dente p/ fresadora 1000 C</v>
          </cell>
          <cell r="C1255" t="str">
            <v>un</v>
          </cell>
          <cell r="D1255">
            <v>1</v>
          </cell>
          <cell r="E1255" t="str">
            <v>un</v>
          </cell>
        </row>
        <row r="1256">
          <cell r="A1256" t="str">
            <v>M348</v>
          </cell>
          <cell r="B1256" t="str">
            <v>Porta dente p/ fresadora 1000 C</v>
          </cell>
          <cell r="C1256" t="str">
            <v>un</v>
          </cell>
          <cell r="D1256">
            <v>1</v>
          </cell>
          <cell r="E1256" t="str">
            <v>un</v>
          </cell>
        </row>
        <row r="1257">
          <cell r="A1257" t="str">
            <v>M349</v>
          </cell>
          <cell r="B1257" t="str">
            <v>Dente p/ fresadora 2000 DC</v>
          </cell>
          <cell r="C1257" t="str">
            <v>un</v>
          </cell>
          <cell r="D1257">
            <v>1</v>
          </cell>
          <cell r="E1257" t="str">
            <v>un</v>
          </cell>
        </row>
        <row r="1258">
          <cell r="A1258" t="str">
            <v>M350</v>
          </cell>
          <cell r="B1258" t="str">
            <v>Porta dente p/ fresadora 2000 DC</v>
          </cell>
          <cell r="C1258" t="str">
            <v>un</v>
          </cell>
          <cell r="D1258">
            <v>1</v>
          </cell>
          <cell r="E1258" t="str">
            <v>un</v>
          </cell>
        </row>
        <row r="1259">
          <cell r="A1259" t="str">
            <v>M351</v>
          </cell>
          <cell r="B1259" t="str">
            <v>Estrut. (tunnel liner) D=1,6m galv.</v>
          </cell>
          <cell r="C1259" t="str">
            <v>m</v>
          </cell>
          <cell r="D1259">
            <v>1</v>
          </cell>
          <cell r="E1259" t="str">
            <v>m</v>
          </cell>
        </row>
        <row r="1260">
          <cell r="A1260" t="str">
            <v>M352</v>
          </cell>
          <cell r="B1260" t="str">
            <v>Estrut. (tunnel liner) D=2,0m galv.</v>
          </cell>
          <cell r="C1260" t="str">
            <v>m</v>
          </cell>
          <cell r="D1260">
            <v>1</v>
          </cell>
          <cell r="E1260" t="str">
            <v>m</v>
          </cell>
        </row>
        <row r="1261">
          <cell r="A1261" t="str">
            <v>M353</v>
          </cell>
          <cell r="B1261" t="str">
            <v>Estrut. (tunnel liner) D=1,6m epoxy</v>
          </cell>
          <cell r="C1261" t="str">
            <v>m</v>
          </cell>
          <cell r="D1261">
            <v>1</v>
          </cell>
          <cell r="E1261" t="str">
            <v>m</v>
          </cell>
        </row>
        <row r="1262">
          <cell r="A1262" t="str">
            <v>M354</v>
          </cell>
          <cell r="B1262" t="str">
            <v>Estrut, (tunnel liner) D=2,0m epoxy</v>
          </cell>
          <cell r="C1262" t="str">
            <v>m</v>
          </cell>
          <cell r="D1262">
            <v>1</v>
          </cell>
          <cell r="E1262" t="str">
            <v>m</v>
          </cell>
        </row>
        <row r="1263">
          <cell r="A1263" t="str">
            <v>M355</v>
          </cell>
          <cell r="B1263" t="str">
            <v>Chapa mult. D=1,60 m rev. galv.</v>
          </cell>
          <cell r="C1263" t="str">
            <v>m</v>
          </cell>
          <cell r="D1263">
            <v>1</v>
          </cell>
          <cell r="E1263" t="str">
            <v>m</v>
          </cell>
        </row>
        <row r="1264">
          <cell r="A1264" t="str">
            <v>M356</v>
          </cell>
          <cell r="B1264" t="str">
            <v>Chapa mult. D=2,00 m rev. galv.</v>
          </cell>
          <cell r="C1264" t="str">
            <v>m</v>
          </cell>
          <cell r="D1264">
            <v>1</v>
          </cell>
          <cell r="E1264" t="str">
            <v>m</v>
          </cell>
        </row>
        <row r="1265">
          <cell r="A1265" t="str">
            <v>M357</v>
          </cell>
          <cell r="B1265" t="str">
            <v>Chapa mult. D=1,60 m rev. epoxy</v>
          </cell>
          <cell r="C1265" t="str">
            <v>m</v>
          </cell>
          <cell r="D1265">
            <v>1</v>
          </cell>
          <cell r="E1265" t="str">
            <v>m</v>
          </cell>
        </row>
        <row r="1266">
          <cell r="A1266" t="str">
            <v>M358</v>
          </cell>
          <cell r="B1266" t="str">
            <v>Chapa mult. D=2,00 m rev. epoxy</v>
          </cell>
          <cell r="C1266" t="str">
            <v>m</v>
          </cell>
          <cell r="D1266">
            <v>1</v>
          </cell>
          <cell r="E1266" t="str">
            <v>m</v>
          </cell>
        </row>
        <row r="1267">
          <cell r="A1267" t="str">
            <v>M359</v>
          </cell>
          <cell r="B1267" t="str">
            <v>Vigas "I" 254 x 117,5mm - 1ª alma</v>
          </cell>
          <cell r="C1267" t="str">
            <v>kg</v>
          </cell>
          <cell r="D1267">
            <v>1</v>
          </cell>
          <cell r="E1267" t="str">
            <v>kg</v>
          </cell>
        </row>
        <row r="1268">
          <cell r="A1268" t="str">
            <v>M361</v>
          </cell>
          <cell r="B1268" t="str">
            <v>Estrut.(tunnel liner) D=1,2m galv.</v>
          </cell>
          <cell r="C1268" t="str">
            <v>m</v>
          </cell>
          <cell r="D1268">
            <v>1</v>
          </cell>
          <cell r="E1268" t="str">
            <v>m</v>
          </cell>
        </row>
        <row r="1269">
          <cell r="A1269" t="str">
            <v>M362</v>
          </cell>
          <cell r="B1269" t="str">
            <v>Estrut. (tunnel liner) D=1,2m epoxy</v>
          </cell>
          <cell r="C1269" t="str">
            <v>m</v>
          </cell>
          <cell r="D1269">
            <v>1</v>
          </cell>
          <cell r="E1269" t="str">
            <v>m</v>
          </cell>
        </row>
        <row r="1270">
          <cell r="A1270" t="str">
            <v>M370</v>
          </cell>
          <cell r="B1270" t="str">
            <v>Bainha metálica diam. int.=45mm MAC</v>
          </cell>
          <cell r="C1270" t="str">
            <v>m</v>
          </cell>
          <cell r="D1270">
            <v>1</v>
          </cell>
          <cell r="E1270" t="str">
            <v>m</v>
          </cell>
        </row>
        <row r="1271">
          <cell r="A1271" t="str">
            <v>M371</v>
          </cell>
          <cell r="B1271" t="str">
            <v>Bainha metálica diam. int.=60mm MAC</v>
          </cell>
          <cell r="C1271" t="str">
            <v>m</v>
          </cell>
          <cell r="D1271">
            <v>1</v>
          </cell>
          <cell r="E1271" t="str">
            <v>m</v>
          </cell>
        </row>
        <row r="1272">
          <cell r="A1272" t="str">
            <v>M372</v>
          </cell>
          <cell r="B1272" t="str">
            <v>Bainha metálica diam. int.=55mm MAC</v>
          </cell>
          <cell r="C1272" t="str">
            <v>m</v>
          </cell>
          <cell r="D1272">
            <v>1</v>
          </cell>
          <cell r="E1272" t="str">
            <v>m</v>
          </cell>
        </row>
        <row r="1273">
          <cell r="A1273" t="str">
            <v>M373</v>
          </cell>
          <cell r="B1273" t="str">
            <v>Bainha metálica diam. int.=70mm MAC</v>
          </cell>
          <cell r="C1273" t="str">
            <v>m</v>
          </cell>
          <cell r="D1273">
            <v>1</v>
          </cell>
          <cell r="E1273" t="str">
            <v>m</v>
          </cell>
        </row>
        <row r="1274">
          <cell r="A1274" t="str">
            <v>M374</v>
          </cell>
          <cell r="B1274" t="str">
            <v>Ancoragem p/ cabo 4V D=1/2" MAC</v>
          </cell>
          <cell r="C1274" t="str">
            <v>cj</v>
          </cell>
          <cell r="D1274">
            <v>1</v>
          </cell>
          <cell r="E1274" t="str">
            <v>cj</v>
          </cell>
        </row>
        <row r="1275">
          <cell r="A1275" t="str">
            <v>M375</v>
          </cell>
          <cell r="B1275" t="str">
            <v>Ancoragem p/ cabo 6V D=1/2" MAC</v>
          </cell>
          <cell r="C1275" t="str">
            <v>cj</v>
          </cell>
          <cell r="D1275">
            <v>1</v>
          </cell>
          <cell r="E1275" t="str">
            <v>cj</v>
          </cell>
        </row>
        <row r="1276">
          <cell r="A1276" t="str">
            <v>M376</v>
          </cell>
          <cell r="B1276" t="str">
            <v>Ancoragem p/ cabo 7V D=1/2" MAC</v>
          </cell>
          <cell r="C1276" t="str">
            <v>cj</v>
          </cell>
          <cell r="D1276">
            <v>1</v>
          </cell>
          <cell r="E1276" t="str">
            <v>cj</v>
          </cell>
        </row>
        <row r="1277">
          <cell r="A1277" t="str">
            <v>M377</v>
          </cell>
          <cell r="B1277" t="str">
            <v>Ancoragem p/ cabo 12V D=1/2" MAC</v>
          </cell>
          <cell r="C1277" t="str">
            <v>cj</v>
          </cell>
          <cell r="D1277">
            <v>1</v>
          </cell>
          <cell r="E1277" t="str">
            <v>cj</v>
          </cell>
        </row>
        <row r="1278">
          <cell r="A1278" t="str">
            <v>M378</v>
          </cell>
          <cell r="B1278" t="str">
            <v>Apoio do porta dente frezad. 2000DC</v>
          </cell>
          <cell r="C1278" t="str">
            <v>un</v>
          </cell>
          <cell r="D1278">
            <v>1</v>
          </cell>
          <cell r="E1278" t="str">
            <v>un</v>
          </cell>
        </row>
        <row r="1279">
          <cell r="A1279" t="str">
            <v>M380</v>
          </cell>
          <cell r="B1279" t="str">
            <v>Bainha metálica D=45mm STUP</v>
          </cell>
          <cell r="C1279" t="str">
            <v>m</v>
          </cell>
          <cell r="D1279">
            <v>1</v>
          </cell>
          <cell r="E1279" t="str">
            <v>m</v>
          </cell>
        </row>
        <row r="1280">
          <cell r="A1280" t="str">
            <v>M381</v>
          </cell>
          <cell r="B1280" t="str">
            <v>Bainha metálica D=60mm STUP</v>
          </cell>
          <cell r="C1280" t="str">
            <v>m</v>
          </cell>
          <cell r="D1280">
            <v>1</v>
          </cell>
          <cell r="E1280" t="str">
            <v>m</v>
          </cell>
        </row>
        <row r="1281">
          <cell r="A1281" t="str">
            <v>M382</v>
          </cell>
          <cell r="B1281" t="str">
            <v>Bainha metálica D=55mm STUP</v>
          </cell>
          <cell r="C1281" t="str">
            <v>m</v>
          </cell>
          <cell r="D1281">
            <v>1</v>
          </cell>
          <cell r="E1281" t="str">
            <v>m</v>
          </cell>
        </row>
        <row r="1282">
          <cell r="A1282" t="str">
            <v>M383</v>
          </cell>
          <cell r="B1282" t="str">
            <v>Bainha metálica D=70mm STUP</v>
          </cell>
          <cell r="C1282" t="str">
            <v>m</v>
          </cell>
          <cell r="D1282">
            <v>1</v>
          </cell>
          <cell r="E1282" t="str">
            <v>m</v>
          </cell>
        </row>
        <row r="1283">
          <cell r="A1283" t="str">
            <v>M384</v>
          </cell>
          <cell r="B1283" t="str">
            <v>Ancoragem p/ cabo 4V D=1/2" STUP</v>
          </cell>
          <cell r="C1283" t="str">
            <v>cj</v>
          </cell>
          <cell r="D1283">
            <v>1</v>
          </cell>
          <cell r="E1283" t="str">
            <v>cj</v>
          </cell>
        </row>
        <row r="1284">
          <cell r="A1284" t="str">
            <v>M385</v>
          </cell>
          <cell r="B1284" t="str">
            <v>Ancoragem p/ cabo 6V D=1/2" STUP</v>
          </cell>
          <cell r="C1284" t="str">
            <v>cj</v>
          </cell>
          <cell r="D1284">
            <v>1</v>
          </cell>
          <cell r="E1284" t="str">
            <v>cj</v>
          </cell>
        </row>
        <row r="1285">
          <cell r="A1285" t="str">
            <v>M386</v>
          </cell>
          <cell r="B1285" t="str">
            <v>Ancoragem p/ cabo 7V D=1/2" STUP</v>
          </cell>
          <cell r="C1285" t="str">
            <v>cj</v>
          </cell>
          <cell r="D1285">
            <v>1</v>
          </cell>
          <cell r="E1285" t="str">
            <v>cj</v>
          </cell>
        </row>
        <row r="1286">
          <cell r="A1286" t="str">
            <v>M387</v>
          </cell>
          <cell r="B1286" t="str">
            <v>Ancoragem p/ cabo 12V D=1/2" STUP</v>
          </cell>
          <cell r="C1286" t="str">
            <v>cj</v>
          </cell>
          <cell r="D1286">
            <v>1</v>
          </cell>
          <cell r="E1286" t="str">
            <v>cj</v>
          </cell>
        </row>
        <row r="1287">
          <cell r="A1287" t="str">
            <v>M390</v>
          </cell>
          <cell r="B1287" t="str">
            <v>Porca de ancoragem D=32mm</v>
          </cell>
          <cell r="C1287" t="str">
            <v>un</v>
          </cell>
          <cell r="D1287">
            <v>1</v>
          </cell>
          <cell r="E1287" t="str">
            <v>un</v>
          </cell>
        </row>
        <row r="1288">
          <cell r="A1288" t="str">
            <v>M391</v>
          </cell>
          <cell r="B1288" t="str">
            <v>Contra porca h=35mm D=32mm</v>
          </cell>
          <cell r="C1288" t="str">
            <v>un</v>
          </cell>
          <cell r="D1288">
            <v>1</v>
          </cell>
          <cell r="E1288" t="str">
            <v>un</v>
          </cell>
        </row>
        <row r="1289">
          <cell r="A1289" t="str">
            <v>M392</v>
          </cell>
          <cell r="B1289" t="str">
            <v>Aço ST 85/105 D=32mm</v>
          </cell>
          <cell r="C1289" t="str">
            <v>m</v>
          </cell>
          <cell r="D1289">
            <v>1</v>
          </cell>
          <cell r="E1289" t="str">
            <v>m</v>
          </cell>
        </row>
        <row r="1290">
          <cell r="A1290" t="str">
            <v>M393</v>
          </cell>
          <cell r="B1290" t="str">
            <v>Placa de ancoragem - 200x200x38mm</v>
          </cell>
          <cell r="C1290" t="str">
            <v>un</v>
          </cell>
          <cell r="D1290">
            <v>1</v>
          </cell>
          <cell r="E1290" t="str">
            <v>un</v>
          </cell>
        </row>
        <row r="1291">
          <cell r="A1291" t="str">
            <v>M394</v>
          </cell>
          <cell r="B1291" t="str">
            <v>Bainha metálica D=38mm</v>
          </cell>
          <cell r="C1291" t="str">
            <v>m</v>
          </cell>
          <cell r="D1291">
            <v>1</v>
          </cell>
          <cell r="E1291" t="str">
            <v>m</v>
          </cell>
        </row>
        <row r="1292">
          <cell r="A1292" t="str">
            <v>M395</v>
          </cell>
          <cell r="B1292" t="str">
            <v>Bits p/ estabil. e recicl. RR/SS250</v>
          </cell>
          <cell r="C1292" t="str">
            <v>un</v>
          </cell>
          <cell r="D1292">
            <v>1</v>
          </cell>
          <cell r="E1292" t="str">
            <v>un</v>
          </cell>
        </row>
        <row r="1293">
          <cell r="A1293" t="str">
            <v>M396</v>
          </cell>
          <cell r="B1293" t="str">
            <v>Porta dente p/ est. e rec. RR/SS250</v>
          </cell>
          <cell r="C1293" t="str">
            <v>un</v>
          </cell>
          <cell r="D1293">
            <v>1</v>
          </cell>
          <cell r="E1293" t="str">
            <v>un</v>
          </cell>
        </row>
        <row r="1294">
          <cell r="A1294" t="str">
            <v>M397</v>
          </cell>
          <cell r="B1294" t="str">
            <v>Dente de corte para equip. recicl.</v>
          </cell>
          <cell r="C1294" t="str">
            <v>un</v>
          </cell>
          <cell r="D1294">
            <v>1</v>
          </cell>
          <cell r="E1294" t="str">
            <v>un</v>
          </cell>
        </row>
        <row r="1295">
          <cell r="A1295" t="str">
            <v>M398</v>
          </cell>
          <cell r="B1295" t="str">
            <v>Chapa de 8,00 mm</v>
          </cell>
          <cell r="C1295" t="str">
            <v>kg</v>
          </cell>
          <cell r="D1295">
            <v>1</v>
          </cell>
          <cell r="E1295" t="str">
            <v>kg</v>
          </cell>
        </row>
        <row r="1296">
          <cell r="A1296" t="str">
            <v>M401</v>
          </cell>
          <cell r="B1296" t="str">
            <v>Pontaletes D=15 cm (tronco p/ esc.)</v>
          </cell>
          <cell r="C1296" t="str">
            <v>m</v>
          </cell>
          <cell r="D1296">
            <v>1</v>
          </cell>
          <cell r="E1296" t="str">
            <v>m</v>
          </cell>
        </row>
        <row r="1297">
          <cell r="A1297" t="str">
            <v>M402</v>
          </cell>
          <cell r="B1297" t="str">
            <v>Pontaletes D=20 cm (tronco p/ esc.)</v>
          </cell>
          <cell r="C1297" t="str">
            <v>m</v>
          </cell>
          <cell r="D1297">
            <v>1</v>
          </cell>
          <cell r="E1297" t="str">
            <v>m</v>
          </cell>
        </row>
        <row r="1298">
          <cell r="A1298" t="str">
            <v>M403</v>
          </cell>
          <cell r="B1298" t="str">
            <v>Mourão madeira H=2,15 m D=9 cm</v>
          </cell>
          <cell r="C1298" t="str">
            <v>un</v>
          </cell>
          <cell r="D1298">
            <v>1</v>
          </cell>
          <cell r="E1298" t="str">
            <v>un</v>
          </cell>
        </row>
        <row r="1299">
          <cell r="A1299" t="str">
            <v>M404</v>
          </cell>
          <cell r="B1299" t="str">
            <v>Mourão madeira H=2,50 m D=12 cm</v>
          </cell>
          <cell r="C1299" t="str">
            <v>un</v>
          </cell>
          <cell r="D1299">
            <v>1</v>
          </cell>
          <cell r="E1299" t="str">
            <v>un</v>
          </cell>
        </row>
        <row r="1300">
          <cell r="A1300" t="str">
            <v>M405</v>
          </cell>
          <cell r="B1300" t="str">
            <v>Ripas de 2,5 cm x 5,0 cm</v>
          </cell>
          <cell r="C1300" t="str">
            <v>m</v>
          </cell>
          <cell r="D1300">
            <v>1</v>
          </cell>
          <cell r="E1300" t="str">
            <v>m</v>
          </cell>
        </row>
        <row r="1301">
          <cell r="A1301" t="str">
            <v>M406</v>
          </cell>
          <cell r="B1301" t="str">
            <v>Caibros de 7,5 cm x 7,5 cm</v>
          </cell>
          <cell r="C1301" t="str">
            <v>m</v>
          </cell>
          <cell r="D1301">
            <v>1</v>
          </cell>
          <cell r="E1301" t="str">
            <v>m</v>
          </cell>
        </row>
        <row r="1302">
          <cell r="A1302" t="str">
            <v>M407</v>
          </cell>
          <cell r="B1302" t="str">
            <v>Tábua pinho de 1ª 2,5 cm x 15,0 cm</v>
          </cell>
          <cell r="C1302" t="str">
            <v>m</v>
          </cell>
          <cell r="D1302">
            <v>1</v>
          </cell>
          <cell r="E1302" t="str">
            <v>m</v>
          </cell>
        </row>
        <row r="1303">
          <cell r="A1303" t="str">
            <v>M408</v>
          </cell>
          <cell r="B1303" t="str">
            <v>Tábua de 5ª 2,5 cm x 30,0 cm</v>
          </cell>
          <cell r="C1303" t="str">
            <v>m</v>
          </cell>
          <cell r="D1303">
            <v>1</v>
          </cell>
          <cell r="E1303" t="str">
            <v>m</v>
          </cell>
        </row>
        <row r="1304">
          <cell r="A1304" t="str">
            <v>M409</v>
          </cell>
          <cell r="B1304" t="str">
            <v>Pranchão de 1ª de 5,0 cm x 30,0 cm</v>
          </cell>
          <cell r="C1304" t="str">
            <v>m</v>
          </cell>
          <cell r="D1304">
            <v>1</v>
          </cell>
          <cell r="E1304" t="str">
            <v>m</v>
          </cell>
        </row>
        <row r="1305">
          <cell r="A1305" t="str">
            <v>M410</v>
          </cell>
          <cell r="B1305" t="str">
            <v>Compensado resinado de 17 mm</v>
          </cell>
          <cell r="C1305" t="str">
            <v>un</v>
          </cell>
          <cell r="D1305">
            <v>2.42</v>
          </cell>
          <cell r="E1305" t="str">
            <v>m2</v>
          </cell>
        </row>
        <row r="1306">
          <cell r="A1306" t="str">
            <v>M411</v>
          </cell>
          <cell r="B1306" t="str">
            <v>Compensado plastificado de 17 mm</v>
          </cell>
          <cell r="C1306" t="str">
            <v>un</v>
          </cell>
          <cell r="D1306">
            <v>2.97</v>
          </cell>
          <cell r="E1306" t="str">
            <v>m2</v>
          </cell>
        </row>
        <row r="1307">
          <cell r="A1307" t="str">
            <v>M412</v>
          </cell>
          <cell r="B1307" t="str">
            <v>Gastalho 10 x 2,0 cm</v>
          </cell>
          <cell r="C1307" t="str">
            <v>m</v>
          </cell>
          <cell r="D1307">
            <v>1</v>
          </cell>
          <cell r="E1307" t="str">
            <v>m</v>
          </cell>
        </row>
        <row r="1308">
          <cell r="A1308" t="str">
            <v>M413</v>
          </cell>
          <cell r="B1308" t="str">
            <v>Gastalho 10 x 2,5 cm</v>
          </cell>
          <cell r="C1308" t="str">
            <v>m</v>
          </cell>
          <cell r="D1308">
            <v>1</v>
          </cell>
          <cell r="E1308" t="str">
            <v>m</v>
          </cell>
        </row>
        <row r="1309">
          <cell r="A1309" t="str">
            <v>M414</v>
          </cell>
          <cell r="B1309" t="str">
            <v>Pranchão 7,5 x 30,0 cm</v>
          </cell>
          <cell r="C1309" t="str">
            <v>un</v>
          </cell>
          <cell r="D1309">
            <v>1</v>
          </cell>
          <cell r="E1309" t="str">
            <v>m</v>
          </cell>
        </row>
        <row r="1310">
          <cell r="A1310" t="str">
            <v>M415</v>
          </cell>
          <cell r="B1310" t="str">
            <v>Tábua 2,5 x 22,5 cm</v>
          </cell>
          <cell r="C1310" t="str">
            <v>un</v>
          </cell>
          <cell r="D1310">
            <v>1</v>
          </cell>
          <cell r="E1310" t="str">
            <v>m</v>
          </cell>
        </row>
        <row r="1311">
          <cell r="A1311" t="str">
            <v>M501</v>
          </cell>
          <cell r="B1311" t="str">
            <v>Dinamite a 60% (gelatina especial)</v>
          </cell>
          <cell r="C1311" t="str">
            <v>kg</v>
          </cell>
          <cell r="D1311">
            <v>1</v>
          </cell>
          <cell r="E1311" t="str">
            <v>kg</v>
          </cell>
        </row>
        <row r="1312">
          <cell r="A1312" t="str">
            <v>M503</v>
          </cell>
          <cell r="B1312" t="str">
            <v>Espoleta comum n. 8</v>
          </cell>
          <cell r="C1312" t="str">
            <v>un</v>
          </cell>
          <cell r="D1312">
            <v>1</v>
          </cell>
          <cell r="E1312" t="str">
            <v>un</v>
          </cell>
        </row>
        <row r="1313">
          <cell r="A1313" t="str">
            <v>M505</v>
          </cell>
          <cell r="B1313" t="str">
            <v>Cordel detonante NP 10</v>
          </cell>
          <cell r="C1313" t="str">
            <v>m</v>
          </cell>
          <cell r="D1313">
            <v>1</v>
          </cell>
          <cell r="E1313" t="str">
            <v>m</v>
          </cell>
        </row>
        <row r="1314">
          <cell r="A1314" t="str">
            <v>M507</v>
          </cell>
          <cell r="B1314" t="str">
            <v>Retardador de cordel</v>
          </cell>
          <cell r="C1314" t="str">
            <v>un</v>
          </cell>
          <cell r="D1314">
            <v>1</v>
          </cell>
          <cell r="E1314" t="str">
            <v>un</v>
          </cell>
        </row>
        <row r="1315">
          <cell r="A1315" t="str">
            <v>M508</v>
          </cell>
          <cell r="B1315" t="str">
            <v>Estopim</v>
          </cell>
          <cell r="C1315" t="str">
            <v>m</v>
          </cell>
          <cell r="D1315">
            <v>1</v>
          </cell>
          <cell r="E1315" t="str">
            <v>m</v>
          </cell>
        </row>
        <row r="1316">
          <cell r="A1316" t="str">
            <v>M600</v>
          </cell>
          <cell r="B1316" t="str">
            <v>Tinta refletiva alquídica p/ 1 ano</v>
          </cell>
          <cell r="C1316" t="str">
            <v>ba</v>
          </cell>
          <cell r="D1316">
            <v>18</v>
          </cell>
          <cell r="E1316" t="str">
            <v>l</v>
          </cell>
        </row>
        <row r="1317">
          <cell r="A1317" t="str">
            <v>M601</v>
          </cell>
          <cell r="B1317" t="str">
            <v>Tinta refletiva acrílica p/ 2 anos</v>
          </cell>
          <cell r="C1317" t="str">
            <v>ba</v>
          </cell>
          <cell r="D1317">
            <v>18</v>
          </cell>
          <cell r="E1317" t="str">
            <v>l</v>
          </cell>
        </row>
        <row r="1318">
          <cell r="A1318" t="str">
            <v>M602</v>
          </cell>
          <cell r="B1318" t="str">
            <v>Adubo NPK (4.14.8)</v>
          </cell>
          <cell r="C1318" t="str">
            <v>kg</v>
          </cell>
          <cell r="D1318">
            <v>1</v>
          </cell>
          <cell r="E1318" t="str">
            <v>kg</v>
          </cell>
        </row>
        <row r="1319">
          <cell r="A1319" t="str">
            <v>M603</v>
          </cell>
          <cell r="B1319" t="str">
            <v>Inseticida</v>
          </cell>
          <cell r="C1319" t="str">
            <v>l</v>
          </cell>
          <cell r="D1319">
            <v>1</v>
          </cell>
          <cell r="E1319" t="str">
            <v>l</v>
          </cell>
        </row>
        <row r="1320">
          <cell r="A1320" t="str">
            <v>M604</v>
          </cell>
          <cell r="B1320" t="str">
            <v>Aditivo plastiment BV-40</v>
          </cell>
          <cell r="C1320" t="str">
            <v>tam</v>
          </cell>
          <cell r="D1320">
            <v>200</v>
          </cell>
          <cell r="E1320" t="str">
            <v>kg</v>
          </cell>
        </row>
        <row r="1321">
          <cell r="A1321" t="str">
            <v>M605</v>
          </cell>
          <cell r="B1321" t="str">
            <v>Cola para tubo PVC</v>
          </cell>
          <cell r="C1321" t="str">
            <v>tb</v>
          </cell>
          <cell r="D1321">
            <v>75</v>
          </cell>
          <cell r="E1321" t="str">
            <v>gr</v>
          </cell>
        </row>
        <row r="1322">
          <cell r="A1322" t="str">
            <v>M606</v>
          </cell>
          <cell r="B1322" t="str">
            <v>Tinta anti-corrosiva</v>
          </cell>
          <cell r="C1322" t="str">
            <v>ba</v>
          </cell>
          <cell r="D1322">
            <v>18</v>
          </cell>
          <cell r="E1322" t="str">
            <v>l</v>
          </cell>
        </row>
        <row r="1323">
          <cell r="A1323" t="str">
            <v>M607</v>
          </cell>
          <cell r="B1323" t="str">
            <v>Óleo de linhaça</v>
          </cell>
          <cell r="C1323" t="str">
            <v>tam</v>
          </cell>
          <cell r="D1323">
            <v>200</v>
          </cell>
          <cell r="E1323" t="str">
            <v>l</v>
          </cell>
        </row>
        <row r="1324">
          <cell r="A1324" t="str">
            <v>M608</v>
          </cell>
          <cell r="B1324" t="str">
            <v>Detergente</v>
          </cell>
          <cell r="C1324" t="str">
            <v>ba</v>
          </cell>
          <cell r="D1324">
            <v>18</v>
          </cell>
          <cell r="E1324" t="str">
            <v>l</v>
          </cell>
        </row>
        <row r="1325">
          <cell r="A1325" t="str">
            <v>M609</v>
          </cell>
          <cell r="B1325" t="str">
            <v>Tinta esmalte sintético fosco</v>
          </cell>
          <cell r="C1325" t="str">
            <v>ba</v>
          </cell>
          <cell r="D1325">
            <v>18</v>
          </cell>
          <cell r="E1325" t="str">
            <v>l</v>
          </cell>
        </row>
        <row r="1326">
          <cell r="A1326" t="str">
            <v>M610</v>
          </cell>
          <cell r="B1326" t="str">
            <v>Pintura epóxica - barra D= 32mm</v>
          </cell>
          <cell r="C1326" t="str">
            <v>m</v>
          </cell>
          <cell r="D1326">
            <v>1</v>
          </cell>
          <cell r="E1326" t="str">
            <v>m</v>
          </cell>
        </row>
        <row r="1327">
          <cell r="A1327" t="str">
            <v>M611</v>
          </cell>
          <cell r="B1327" t="str">
            <v>Redutor tipo 2002 prim. qualidade</v>
          </cell>
          <cell r="C1327" t="str">
            <v>l</v>
          </cell>
          <cell r="D1327">
            <v>1</v>
          </cell>
          <cell r="E1327" t="str">
            <v>l</v>
          </cell>
        </row>
        <row r="1328">
          <cell r="A1328" t="str">
            <v>M612</v>
          </cell>
          <cell r="B1328" t="str">
            <v>Lixa para ferro n. 100</v>
          </cell>
          <cell r="C1328" t="str">
            <v>un</v>
          </cell>
          <cell r="D1328">
            <v>1</v>
          </cell>
          <cell r="E1328" t="str">
            <v>un</v>
          </cell>
        </row>
        <row r="1329">
          <cell r="A1329" t="str">
            <v>M613</v>
          </cell>
          <cell r="B1329" t="str">
            <v>Base de resina alquídica (primer)</v>
          </cell>
          <cell r="C1329" t="str">
            <v>l</v>
          </cell>
          <cell r="D1329">
            <v>1</v>
          </cell>
          <cell r="E1329" t="str">
            <v>l</v>
          </cell>
        </row>
        <row r="1330">
          <cell r="A1330" t="str">
            <v>M615</v>
          </cell>
          <cell r="B1330" t="str">
            <v>Microesferas PRE-MIX</v>
          </cell>
          <cell r="C1330" t="str">
            <v>kg</v>
          </cell>
          <cell r="D1330">
            <v>1</v>
          </cell>
          <cell r="E1330" t="str">
            <v>kg</v>
          </cell>
        </row>
        <row r="1331">
          <cell r="A1331" t="str">
            <v>M616</v>
          </cell>
          <cell r="B1331" t="str">
            <v>Microesferas DROP-ON</v>
          </cell>
          <cell r="C1331" t="str">
            <v>kg</v>
          </cell>
          <cell r="D1331">
            <v>1</v>
          </cell>
          <cell r="E1331" t="str">
            <v>kg</v>
          </cell>
        </row>
        <row r="1332">
          <cell r="A1332" t="str">
            <v>M617</v>
          </cell>
          <cell r="B1332" t="str">
            <v>Massa termoplástica para extrusão</v>
          </cell>
          <cell r="C1332" t="str">
            <v>kg</v>
          </cell>
          <cell r="D1332">
            <v>1</v>
          </cell>
          <cell r="E1332" t="str">
            <v>kg</v>
          </cell>
        </row>
        <row r="1333">
          <cell r="A1333" t="str">
            <v>M618</v>
          </cell>
          <cell r="B1333" t="str">
            <v>Massa termoplástica para aspersão</v>
          </cell>
          <cell r="C1333" t="str">
            <v>kg</v>
          </cell>
          <cell r="D1333">
            <v>1</v>
          </cell>
          <cell r="E1333" t="str">
            <v>kg</v>
          </cell>
        </row>
        <row r="1334">
          <cell r="A1334" t="str">
            <v>M619</v>
          </cell>
          <cell r="B1334" t="str">
            <v>Cola poliester</v>
          </cell>
          <cell r="C1334" t="str">
            <v>kg</v>
          </cell>
          <cell r="D1334">
            <v>1</v>
          </cell>
          <cell r="E1334" t="str">
            <v>kg</v>
          </cell>
        </row>
        <row r="1335">
          <cell r="A1335" t="str">
            <v>M620</v>
          </cell>
          <cell r="B1335" t="str">
            <v>Protetor de cura do concreto</v>
          </cell>
          <cell r="C1335" t="str">
            <v>tam</v>
          </cell>
          <cell r="D1335">
            <v>180</v>
          </cell>
          <cell r="E1335" t="str">
            <v>kg</v>
          </cell>
        </row>
        <row r="1336">
          <cell r="A1336" t="str">
            <v>M621</v>
          </cell>
          <cell r="B1336" t="str">
            <v>Desmoldante</v>
          </cell>
          <cell r="C1336" t="str">
            <v>tam</v>
          </cell>
          <cell r="D1336">
            <v>180</v>
          </cell>
          <cell r="E1336" t="str">
            <v>kg</v>
          </cell>
        </row>
        <row r="1337">
          <cell r="A1337" t="str">
            <v>M622</v>
          </cell>
          <cell r="B1337" t="str">
            <v>Interplast N</v>
          </cell>
          <cell r="C1337" t="str">
            <v>sc</v>
          </cell>
          <cell r="D1337">
            <v>50</v>
          </cell>
          <cell r="E1337" t="str">
            <v>kg</v>
          </cell>
        </row>
        <row r="1338">
          <cell r="A1338" t="str">
            <v>M623</v>
          </cell>
          <cell r="B1338" t="str">
            <v>Gás propano</v>
          </cell>
          <cell r="C1338" t="str">
            <v>kg</v>
          </cell>
          <cell r="D1338">
            <v>1</v>
          </cell>
          <cell r="E1338" t="str">
            <v>kg</v>
          </cell>
        </row>
        <row r="1339">
          <cell r="A1339" t="str">
            <v>M624</v>
          </cell>
          <cell r="B1339" t="str">
            <v>Tinta para pré-marcação</v>
          </cell>
          <cell r="C1339" t="str">
            <v>l</v>
          </cell>
          <cell r="D1339">
            <v>1</v>
          </cell>
          <cell r="E1339" t="str">
            <v>l</v>
          </cell>
        </row>
        <row r="1340">
          <cell r="A1340" t="str">
            <v>M625</v>
          </cell>
          <cell r="B1340" t="str">
            <v>Acetileno</v>
          </cell>
          <cell r="C1340" t="str">
            <v>m3</v>
          </cell>
          <cell r="D1340">
            <v>1</v>
          </cell>
          <cell r="E1340" t="str">
            <v>m3</v>
          </cell>
        </row>
        <row r="1341">
          <cell r="A1341" t="str">
            <v>M626</v>
          </cell>
          <cell r="B1341" t="str">
            <v>Oxigênio</v>
          </cell>
          <cell r="C1341" t="str">
            <v>m3</v>
          </cell>
          <cell r="D1341">
            <v>1</v>
          </cell>
          <cell r="E1341" t="str">
            <v>m3</v>
          </cell>
        </row>
        <row r="1342">
          <cell r="A1342" t="str">
            <v>M700</v>
          </cell>
          <cell r="B1342" t="str">
            <v>Tijolo comum maciço (5,5x9x19) cm</v>
          </cell>
          <cell r="C1342" t="str">
            <v>mlh</v>
          </cell>
          <cell r="D1342">
            <v>1000</v>
          </cell>
          <cell r="E1342" t="str">
            <v>un</v>
          </cell>
        </row>
        <row r="1343">
          <cell r="A1343" t="str">
            <v>M702</v>
          </cell>
          <cell r="B1343" t="str">
            <v>Cal hidratada</v>
          </cell>
          <cell r="C1343" t="str">
            <v>sc</v>
          </cell>
          <cell r="D1343">
            <v>20</v>
          </cell>
          <cell r="E1343" t="str">
            <v>kg</v>
          </cell>
        </row>
        <row r="1344">
          <cell r="A1344" t="str">
            <v>M703</v>
          </cell>
          <cell r="B1344" t="str">
            <v>Tijolo 20 x 30 cm</v>
          </cell>
          <cell r="C1344" t="str">
            <v>mlh</v>
          </cell>
          <cell r="D1344">
            <v>1000</v>
          </cell>
          <cell r="E1344" t="str">
            <v>un</v>
          </cell>
        </row>
        <row r="1345">
          <cell r="A1345" t="str">
            <v>M704</v>
          </cell>
          <cell r="B1345" t="str">
            <v>Areia Lavada Comercial</v>
          </cell>
          <cell r="C1345" t="str">
            <v>m3</v>
          </cell>
          <cell r="D1345">
            <v>1</v>
          </cell>
          <cell r="E1345" t="str">
            <v>m3</v>
          </cell>
        </row>
        <row r="1346">
          <cell r="A1346" t="str">
            <v>M705</v>
          </cell>
          <cell r="B1346" t="str">
            <v>Pó de pedra</v>
          </cell>
          <cell r="C1346" t="str">
            <v>m3</v>
          </cell>
          <cell r="D1346">
            <v>1</v>
          </cell>
          <cell r="E1346" t="str">
            <v>m3</v>
          </cell>
        </row>
        <row r="1347">
          <cell r="A1347" t="str">
            <v>M709</v>
          </cell>
          <cell r="B1347" t="str">
            <v>Brita Comercial</v>
          </cell>
          <cell r="C1347" t="str">
            <v>m3</v>
          </cell>
          <cell r="D1347">
            <v>1</v>
          </cell>
          <cell r="E1347" t="str">
            <v>m3</v>
          </cell>
        </row>
        <row r="1348">
          <cell r="A1348" t="str">
            <v>M710</v>
          </cell>
          <cell r="B1348" t="str">
            <v>Pedra de mão</v>
          </cell>
          <cell r="C1348" t="str">
            <v>m3</v>
          </cell>
          <cell r="D1348">
            <v>1</v>
          </cell>
          <cell r="E1348" t="str">
            <v>m3</v>
          </cell>
        </row>
        <row r="1349">
          <cell r="A1349" t="str">
            <v>M715</v>
          </cell>
          <cell r="B1349" t="str">
            <v>Pó calcário dolomítico</v>
          </cell>
          <cell r="C1349" t="str">
            <v>kg</v>
          </cell>
          <cell r="D1349">
            <v>1</v>
          </cell>
          <cell r="E1349" t="str">
            <v>kg</v>
          </cell>
        </row>
        <row r="1350">
          <cell r="A1350" t="str">
            <v>M901</v>
          </cell>
          <cell r="B1350" t="str">
            <v>Aparelho de apoio neoprene fretado</v>
          </cell>
          <cell r="C1350" t="str">
            <v>dm3</v>
          </cell>
          <cell r="D1350">
            <v>1</v>
          </cell>
          <cell r="E1350" t="str">
            <v>dm3</v>
          </cell>
        </row>
        <row r="1351">
          <cell r="A1351" t="str">
            <v>M902</v>
          </cell>
          <cell r="B1351" t="str">
            <v>Tubo de PVC D=75 mm</v>
          </cell>
          <cell r="C1351" t="str">
            <v>vr</v>
          </cell>
          <cell r="D1351">
            <v>6</v>
          </cell>
          <cell r="E1351" t="str">
            <v>m</v>
          </cell>
        </row>
        <row r="1352">
          <cell r="A1352" t="str">
            <v>M903</v>
          </cell>
          <cell r="B1352" t="str">
            <v>Manta sintética (Bidim) OP-20</v>
          </cell>
          <cell r="C1352" t="str">
            <v>m2</v>
          </cell>
          <cell r="D1352">
            <v>1</v>
          </cell>
          <cell r="E1352" t="str">
            <v>m2</v>
          </cell>
        </row>
        <row r="1353">
          <cell r="A1353" t="str">
            <v>M904</v>
          </cell>
          <cell r="B1353" t="str">
            <v>Manta sintética (Bidim) OP-30</v>
          </cell>
          <cell r="C1353" t="str">
            <v>m2</v>
          </cell>
          <cell r="D1353">
            <v>1</v>
          </cell>
          <cell r="E1353" t="str">
            <v>m2</v>
          </cell>
        </row>
        <row r="1354">
          <cell r="A1354" t="str">
            <v>M905</v>
          </cell>
          <cell r="B1354" t="str">
            <v>Filler</v>
          </cell>
          <cell r="C1354" t="str">
            <v>kg</v>
          </cell>
          <cell r="D1354">
            <v>1</v>
          </cell>
          <cell r="E1354" t="str">
            <v>kg</v>
          </cell>
        </row>
        <row r="1355">
          <cell r="A1355" t="str">
            <v>M906</v>
          </cell>
          <cell r="B1355" t="str">
            <v>Sementes p/ hidrossemeadura</v>
          </cell>
          <cell r="C1355" t="str">
            <v>kg</v>
          </cell>
          <cell r="D1355">
            <v>1</v>
          </cell>
          <cell r="E1355" t="str">
            <v>kg</v>
          </cell>
        </row>
        <row r="1356">
          <cell r="A1356" t="str">
            <v>M907</v>
          </cell>
          <cell r="B1356" t="str">
            <v>Adubo orgânico</v>
          </cell>
          <cell r="C1356" t="str">
            <v>t</v>
          </cell>
          <cell r="D1356">
            <v>1000</v>
          </cell>
          <cell r="E1356" t="str">
            <v>kg</v>
          </cell>
        </row>
        <row r="1357">
          <cell r="A1357" t="str">
            <v>M908</v>
          </cell>
          <cell r="B1357" t="str">
            <v>Eletrodo p/ solda eletr. OK 46.00</v>
          </cell>
          <cell r="C1357" t="str">
            <v>kg</v>
          </cell>
          <cell r="D1357">
            <v>1</v>
          </cell>
          <cell r="E1357" t="str">
            <v>kg</v>
          </cell>
        </row>
        <row r="1358">
          <cell r="A1358" t="str">
            <v>M909</v>
          </cell>
          <cell r="B1358" t="str">
            <v>Tubo de PVC perfurado D=50 mm</v>
          </cell>
          <cell r="C1358" t="str">
            <v>vr</v>
          </cell>
          <cell r="D1358">
            <v>6</v>
          </cell>
          <cell r="E1358" t="str">
            <v>m</v>
          </cell>
        </row>
        <row r="1359">
          <cell r="A1359" t="str">
            <v>M910</v>
          </cell>
          <cell r="B1359" t="str">
            <v>Tubo de PVC rígido D=50 mm</v>
          </cell>
          <cell r="C1359" t="str">
            <v>vr</v>
          </cell>
          <cell r="D1359">
            <v>6</v>
          </cell>
          <cell r="E1359" t="str">
            <v>m</v>
          </cell>
        </row>
        <row r="1360">
          <cell r="A1360" t="str">
            <v>M911</v>
          </cell>
          <cell r="B1360" t="str">
            <v>Tubo de PVC D=100 mm</v>
          </cell>
          <cell r="C1360" t="str">
            <v>vr</v>
          </cell>
          <cell r="D1360">
            <v>6</v>
          </cell>
          <cell r="E1360" t="str">
            <v>m</v>
          </cell>
        </row>
        <row r="1361">
          <cell r="A1361" t="str">
            <v>M920</v>
          </cell>
          <cell r="B1361" t="str">
            <v>Meio tubo de concreto D=40 cm</v>
          </cell>
          <cell r="C1361" t="str">
            <v>m</v>
          </cell>
          <cell r="D1361">
            <v>1</v>
          </cell>
          <cell r="E1361" t="str">
            <v>m</v>
          </cell>
        </row>
        <row r="1362">
          <cell r="A1362" t="str">
            <v>M930</v>
          </cell>
          <cell r="B1362" t="str">
            <v>Gabião caixa 2x1x1m galvanizado</v>
          </cell>
          <cell r="C1362" t="str">
            <v>un</v>
          </cell>
          <cell r="D1362">
            <v>1</v>
          </cell>
          <cell r="E1362" t="str">
            <v>un</v>
          </cell>
        </row>
        <row r="1363">
          <cell r="A1363" t="str">
            <v>M935</v>
          </cell>
          <cell r="B1363" t="str">
            <v>Terra arm. ECE - greide 0&lt;h&lt;6m</v>
          </cell>
          <cell r="C1363" t="str">
            <v>m2</v>
          </cell>
          <cell r="D1363">
            <v>1</v>
          </cell>
          <cell r="E1363" t="str">
            <v>m2</v>
          </cell>
        </row>
        <row r="1364">
          <cell r="A1364" t="str">
            <v>M936</v>
          </cell>
          <cell r="B1364" t="str">
            <v>Terra arm. ECE - greide 6&lt;h&lt;9m</v>
          </cell>
          <cell r="C1364" t="str">
            <v>m2</v>
          </cell>
          <cell r="D1364">
            <v>1</v>
          </cell>
          <cell r="E1364" t="str">
            <v>m2</v>
          </cell>
        </row>
        <row r="1365">
          <cell r="A1365" t="str">
            <v>M937</v>
          </cell>
          <cell r="B1365" t="str">
            <v>Terra arm. ECE - greide 9&lt;h&lt;12m</v>
          </cell>
          <cell r="C1365" t="str">
            <v>m2</v>
          </cell>
          <cell r="D1365">
            <v>1</v>
          </cell>
          <cell r="E1365" t="str">
            <v>m2</v>
          </cell>
        </row>
        <row r="1366">
          <cell r="A1366" t="str">
            <v>M938</v>
          </cell>
          <cell r="B1366" t="str">
            <v>Terra arm. ECE- pé talude 0&lt;h&lt;6m</v>
          </cell>
          <cell r="C1366" t="str">
            <v>m2</v>
          </cell>
          <cell r="D1366">
            <v>1</v>
          </cell>
          <cell r="E1366" t="str">
            <v>m2</v>
          </cell>
        </row>
        <row r="1367">
          <cell r="A1367" t="str">
            <v>M939</v>
          </cell>
          <cell r="B1367" t="str">
            <v>Terra arm. ECE- pé talude 6&lt;h&lt;9m</v>
          </cell>
          <cell r="C1367" t="str">
            <v>m2</v>
          </cell>
          <cell r="D1367">
            <v>1</v>
          </cell>
          <cell r="E1367" t="str">
            <v>m2</v>
          </cell>
        </row>
        <row r="1368">
          <cell r="A1368" t="str">
            <v>M940</v>
          </cell>
          <cell r="B1368" t="str">
            <v>Terra arm. ECE- pé talude 9&lt;h&lt;12m</v>
          </cell>
          <cell r="C1368" t="str">
            <v>m2</v>
          </cell>
          <cell r="D1368">
            <v>1</v>
          </cell>
          <cell r="E1368" t="str">
            <v>m2</v>
          </cell>
        </row>
        <row r="1369">
          <cell r="A1369" t="str">
            <v>M941</v>
          </cell>
          <cell r="B1369" t="str">
            <v>Terra arm. ECE-enc. portante 0&lt;h&lt;6m</v>
          </cell>
          <cell r="C1369" t="str">
            <v>m2</v>
          </cell>
          <cell r="D1369">
            <v>1</v>
          </cell>
          <cell r="E1369" t="str">
            <v>m2</v>
          </cell>
        </row>
        <row r="1370">
          <cell r="A1370" t="str">
            <v>M942</v>
          </cell>
          <cell r="B1370" t="str">
            <v>Terra arm. ECE-enc. portante 6&lt;h&lt;9m</v>
          </cell>
          <cell r="C1370" t="str">
            <v>m2</v>
          </cell>
          <cell r="D1370">
            <v>1</v>
          </cell>
          <cell r="E1370" t="str">
            <v>m2</v>
          </cell>
        </row>
        <row r="1371">
          <cell r="A1371" t="str">
            <v>M945</v>
          </cell>
          <cell r="B1371" t="str">
            <v>Haste para perfuratriz de esteira</v>
          </cell>
          <cell r="C1371" t="str">
            <v>un</v>
          </cell>
          <cell r="D1371">
            <v>1</v>
          </cell>
          <cell r="E1371" t="str">
            <v>un</v>
          </cell>
        </row>
        <row r="1372">
          <cell r="A1372" t="str">
            <v>M946</v>
          </cell>
          <cell r="B1372" t="str">
            <v>Luva para perfuratriz de esteira</v>
          </cell>
          <cell r="C1372" t="str">
            <v>un</v>
          </cell>
          <cell r="D1372">
            <v>1</v>
          </cell>
          <cell r="E1372" t="str">
            <v>un</v>
          </cell>
        </row>
        <row r="1373">
          <cell r="A1373" t="str">
            <v>M947</v>
          </cell>
          <cell r="B1373" t="str">
            <v>Punho para perfuratriz de esteira</v>
          </cell>
          <cell r="C1373" t="str">
            <v>un</v>
          </cell>
          <cell r="D1373">
            <v>1</v>
          </cell>
          <cell r="E1373" t="str">
            <v>un</v>
          </cell>
        </row>
        <row r="1374">
          <cell r="A1374" t="str">
            <v>M948</v>
          </cell>
          <cell r="B1374" t="str">
            <v>Coroa para perfuratriz de esteira</v>
          </cell>
          <cell r="C1374" t="str">
            <v>un</v>
          </cell>
          <cell r="D1374">
            <v>1</v>
          </cell>
          <cell r="E1374" t="str">
            <v>un</v>
          </cell>
        </row>
        <row r="1375">
          <cell r="A1375" t="str">
            <v>M949</v>
          </cell>
          <cell r="B1375" t="str">
            <v>Disco diam. p/ máq. de disco 48kW</v>
          </cell>
          <cell r="C1375" t="str">
            <v>un</v>
          </cell>
          <cell r="D1375">
            <v>1</v>
          </cell>
          <cell r="E1375" t="str">
            <v>un</v>
          </cell>
        </row>
        <row r="1376">
          <cell r="A1376" t="str">
            <v>M950</v>
          </cell>
          <cell r="B1376" t="str">
            <v>Coroa de diamante linha NX</v>
          </cell>
          <cell r="C1376" t="str">
            <v>un</v>
          </cell>
          <cell r="D1376">
            <v>1</v>
          </cell>
          <cell r="E1376" t="str">
            <v>un</v>
          </cell>
        </row>
        <row r="1377">
          <cell r="A1377" t="str">
            <v>M951</v>
          </cell>
          <cell r="B1377" t="str">
            <v>Calibrador de diamante linha NX</v>
          </cell>
          <cell r="C1377" t="str">
            <v>un</v>
          </cell>
          <cell r="D1377">
            <v>1</v>
          </cell>
          <cell r="E1377" t="str">
            <v>un</v>
          </cell>
        </row>
        <row r="1378">
          <cell r="A1378" t="str">
            <v>M952</v>
          </cell>
          <cell r="B1378" t="str">
            <v>Mola comum linha NX</v>
          </cell>
          <cell r="C1378" t="str">
            <v>un</v>
          </cell>
          <cell r="D1378">
            <v>1</v>
          </cell>
          <cell r="E1378" t="str">
            <v>un</v>
          </cell>
        </row>
        <row r="1379">
          <cell r="A1379" t="str">
            <v>M953</v>
          </cell>
          <cell r="B1379" t="str">
            <v>Barrilete simples linha NX</v>
          </cell>
          <cell r="C1379" t="str">
            <v>un</v>
          </cell>
          <cell r="D1379">
            <v>1</v>
          </cell>
          <cell r="E1379" t="str">
            <v>un</v>
          </cell>
        </row>
        <row r="1380">
          <cell r="A1380" t="str">
            <v>M954</v>
          </cell>
          <cell r="B1380" t="str">
            <v>Haste paredes paraleleas c/ niples</v>
          </cell>
          <cell r="C1380" t="str">
            <v>un</v>
          </cell>
          <cell r="D1380">
            <v>1</v>
          </cell>
          <cell r="E1380" t="str">
            <v>un</v>
          </cell>
        </row>
        <row r="1381">
          <cell r="A1381" t="str">
            <v>M955</v>
          </cell>
          <cell r="B1381" t="str">
            <v>Coroa de widia linha NX</v>
          </cell>
          <cell r="C1381" t="str">
            <v>un</v>
          </cell>
          <cell r="D1381">
            <v>1</v>
          </cell>
          <cell r="E1381" t="str">
            <v>un</v>
          </cell>
        </row>
        <row r="1382">
          <cell r="A1382" t="str">
            <v>M956</v>
          </cell>
          <cell r="B1382" t="str">
            <v>Sapata de widia linha NX</v>
          </cell>
          <cell r="C1382" t="str">
            <v>un</v>
          </cell>
          <cell r="D1382">
            <v>1</v>
          </cell>
          <cell r="E1382" t="str">
            <v>un</v>
          </cell>
        </row>
        <row r="1383">
          <cell r="A1383" t="str">
            <v>M957</v>
          </cell>
          <cell r="B1383" t="str">
            <v>Revestimento c/ conector linha NX</v>
          </cell>
          <cell r="C1383" t="str">
            <v>un</v>
          </cell>
          <cell r="D1383">
            <v>1</v>
          </cell>
          <cell r="E1383" t="str">
            <v>un</v>
          </cell>
        </row>
        <row r="1384">
          <cell r="A1384" t="str">
            <v>M958</v>
          </cell>
          <cell r="B1384" t="str">
            <v>Calibrador de widia simples linh NX</v>
          </cell>
          <cell r="C1384" t="str">
            <v>un</v>
          </cell>
          <cell r="D1384">
            <v>1</v>
          </cell>
          <cell r="E1384" t="str">
            <v>un</v>
          </cell>
        </row>
        <row r="1385">
          <cell r="A1385" t="str">
            <v>M960</v>
          </cell>
          <cell r="B1385" t="str">
            <v>Fio de nylon n. 40</v>
          </cell>
          <cell r="C1385" t="str">
            <v>rl</v>
          </cell>
          <cell r="D1385">
            <v>100</v>
          </cell>
          <cell r="E1385" t="str">
            <v>m</v>
          </cell>
        </row>
        <row r="1386">
          <cell r="A1386" t="str">
            <v>M969</v>
          </cell>
          <cell r="B1386" t="str">
            <v>Película refletiva lentes expostas</v>
          </cell>
          <cell r="C1386" t="str">
            <v>m2</v>
          </cell>
          <cell r="D1386">
            <v>1</v>
          </cell>
          <cell r="E1386" t="str">
            <v>m2</v>
          </cell>
        </row>
        <row r="1387">
          <cell r="A1387" t="str">
            <v>M970</v>
          </cell>
          <cell r="B1387" t="str">
            <v>Película refletiva lentes inclusas</v>
          </cell>
          <cell r="C1387" t="str">
            <v>m2</v>
          </cell>
          <cell r="D1387">
            <v>1</v>
          </cell>
          <cell r="E1387" t="str">
            <v>m2</v>
          </cell>
        </row>
        <row r="1388">
          <cell r="A1388" t="str">
            <v>M971</v>
          </cell>
          <cell r="B1388" t="str">
            <v>Dispositivo anti-ofuscante</v>
          </cell>
          <cell r="C1388" t="str">
            <v>m</v>
          </cell>
          <cell r="D1388">
            <v>1</v>
          </cell>
          <cell r="E1388" t="str">
            <v>m</v>
          </cell>
        </row>
        <row r="1389">
          <cell r="A1389" t="str">
            <v>M972</v>
          </cell>
          <cell r="B1389" t="str">
            <v>Tacha refletiva monodirecional</v>
          </cell>
          <cell r="C1389" t="str">
            <v>un</v>
          </cell>
          <cell r="D1389">
            <v>1</v>
          </cell>
          <cell r="E1389" t="str">
            <v>un</v>
          </cell>
        </row>
        <row r="1390">
          <cell r="A1390" t="str">
            <v>M973</v>
          </cell>
          <cell r="B1390" t="str">
            <v>Tacha refletiva bidirecional</v>
          </cell>
          <cell r="C1390" t="str">
            <v>un</v>
          </cell>
          <cell r="D1390">
            <v>1</v>
          </cell>
          <cell r="E1390" t="str">
            <v>un</v>
          </cell>
        </row>
        <row r="1391">
          <cell r="A1391" t="str">
            <v>M974</v>
          </cell>
          <cell r="B1391" t="str">
            <v>Tachão refletivo monodirecional</v>
          </cell>
          <cell r="C1391" t="str">
            <v>un</v>
          </cell>
          <cell r="D1391">
            <v>1</v>
          </cell>
          <cell r="E1391" t="str">
            <v>un</v>
          </cell>
        </row>
        <row r="1392">
          <cell r="A1392" t="str">
            <v>M975</v>
          </cell>
          <cell r="B1392" t="str">
            <v>Tachão refletivo bidirecional</v>
          </cell>
          <cell r="C1392" t="str">
            <v>un</v>
          </cell>
          <cell r="D1392">
            <v>1</v>
          </cell>
          <cell r="E1392" t="str">
            <v>un</v>
          </cell>
        </row>
        <row r="1393">
          <cell r="A1393" t="str">
            <v>M976</v>
          </cell>
          <cell r="B1393" t="str">
            <v>Baguete limitador de polietileno</v>
          </cell>
          <cell r="C1393" t="str">
            <v>m</v>
          </cell>
          <cell r="D1393">
            <v>1</v>
          </cell>
          <cell r="E1393" t="str">
            <v>m</v>
          </cell>
        </row>
        <row r="1394">
          <cell r="A1394" t="str">
            <v>M977</v>
          </cell>
          <cell r="B1394" t="str">
            <v>Selante asfáltico polimerizado</v>
          </cell>
          <cell r="C1394" t="str">
            <v>l</v>
          </cell>
          <cell r="D1394">
            <v>1</v>
          </cell>
          <cell r="E1394" t="str">
            <v>l</v>
          </cell>
        </row>
        <row r="1395">
          <cell r="A1395" t="str">
            <v>M980</v>
          </cell>
          <cell r="B1395" t="str">
            <v>Indenização de jazida</v>
          </cell>
          <cell r="C1395" t="str">
            <v>m3</v>
          </cell>
          <cell r="D1395">
            <v>1</v>
          </cell>
          <cell r="E1395" t="str">
            <v>m3</v>
          </cell>
        </row>
        <row r="1396">
          <cell r="A1396" t="str">
            <v>M982</v>
          </cell>
          <cell r="B1396" t="str">
            <v>Isopor de 5cm de espessura</v>
          </cell>
          <cell r="C1396" t="str">
            <v>m2</v>
          </cell>
          <cell r="D1396">
            <v>1</v>
          </cell>
          <cell r="E1396" t="str">
            <v>m2</v>
          </cell>
        </row>
        <row r="1397">
          <cell r="A1397" t="str">
            <v>M983</v>
          </cell>
          <cell r="B1397" t="str">
            <v>Disco diam. p/ máq. de disco 6kW</v>
          </cell>
          <cell r="C1397" t="str">
            <v>un</v>
          </cell>
          <cell r="D1397">
            <v>1</v>
          </cell>
          <cell r="E1397" t="str">
            <v>un</v>
          </cell>
        </row>
        <row r="1398">
          <cell r="A1398" t="str">
            <v>M984</v>
          </cell>
          <cell r="B1398" t="str">
            <v>Chumbadores</v>
          </cell>
          <cell r="C1398" t="str">
            <v>pç</v>
          </cell>
          <cell r="D1398">
            <v>0.3</v>
          </cell>
          <cell r="E1398" t="str">
            <v>kg</v>
          </cell>
        </row>
        <row r="1399">
          <cell r="A1399" t="str">
            <v>M985</v>
          </cell>
          <cell r="B1399" t="str">
            <v>Tubo plástico para purgadores</v>
          </cell>
          <cell r="C1399" t="str">
            <v>m</v>
          </cell>
          <cell r="D1399">
            <v>1</v>
          </cell>
          <cell r="E1399" t="str">
            <v>m</v>
          </cell>
        </row>
        <row r="1400">
          <cell r="A1400" t="str">
            <v>M996</v>
          </cell>
          <cell r="B1400" t="str">
            <v>Material Demolido</v>
          </cell>
          <cell r="C1400" t="str">
            <v>t</v>
          </cell>
          <cell r="D1400">
            <v>1</v>
          </cell>
          <cell r="E1400" t="str">
            <v>t</v>
          </cell>
        </row>
        <row r="1401">
          <cell r="A1401" t="str">
            <v>M997</v>
          </cell>
          <cell r="B1401" t="str">
            <v>Material Fresado</v>
          </cell>
          <cell r="C1401" t="str">
            <v>t</v>
          </cell>
          <cell r="D1401">
            <v>1</v>
          </cell>
          <cell r="E1401" t="str">
            <v>t</v>
          </cell>
        </row>
        <row r="1402">
          <cell r="A1402" t="str">
            <v>M998</v>
          </cell>
          <cell r="B1402" t="str">
            <v>Madeira</v>
          </cell>
          <cell r="C1402" t="str">
            <v>t</v>
          </cell>
          <cell r="D1402">
            <v>1</v>
          </cell>
          <cell r="E1402" t="str">
            <v>t</v>
          </cell>
        </row>
        <row r="1403">
          <cell r="A1403" t="str">
            <v>M999</v>
          </cell>
          <cell r="B1403" t="str">
            <v>Material retirado da pista</v>
          </cell>
          <cell r="C1403" t="str">
            <v>t</v>
          </cell>
          <cell r="D1403">
            <v>1</v>
          </cell>
          <cell r="E1403" t="str">
            <v>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erviços"/>
      <sheetName val="QUANTITATIVO"/>
      <sheetName val="Orçamento"/>
      <sheetName val="Transporte"/>
      <sheetName val="DRENAGEM"/>
      <sheetName val="INST MOB"/>
      <sheetName val="DESMAT. DEST. LIMP. AREA"/>
      <sheetName val="REGULARIZAÇÃO DO SUBLEITO"/>
      <sheetName val="BASE"/>
      <sheetName val="SUB-BASE"/>
      <sheetName val="IMPRIMAÇÃO  E CM-30"/>
      <sheetName val="TSS E RR-2C"/>
      <sheetName val="TSD E RR-2C"/>
    </sheetNames>
    <sheetDataSet>
      <sheetData sheetId="0" refreshError="1">
        <row r="3">
          <cell r="B3" t="str">
            <v>Atividades Auxiliares ou Básica</v>
          </cell>
          <cell r="F3" t="str">
            <v>Und</v>
          </cell>
        </row>
        <row r="4">
          <cell r="A4" t="str">
            <v>1 A 00 001 00</v>
          </cell>
          <cell r="B4" t="str">
            <v>Transporte local c/ basc. 5m3 rodov. não pav.</v>
          </cell>
          <cell r="E4" t="str">
            <v>tkm</v>
          </cell>
          <cell r="F4" t="str">
            <v>excluído</v>
          </cell>
        </row>
        <row r="5">
          <cell r="A5" t="str">
            <v>1 A 00 001 05</v>
          </cell>
          <cell r="B5" t="str">
            <v>Transp. local c/ basc. 10m3 rodov. não pav (const)</v>
          </cell>
          <cell r="E5" t="str">
            <v>tkm</v>
          </cell>
          <cell r="F5">
            <v>0.35</v>
          </cell>
        </row>
        <row r="6">
          <cell r="A6" t="str">
            <v>1 A 00 001 06</v>
          </cell>
          <cell r="B6" t="str">
            <v>Transp. local c/ basc. 10m3 rodov. não pav (consv)</v>
          </cell>
          <cell r="E6" t="str">
            <v>tkm</v>
          </cell>
          <cell r="F6">
            <v>0.42</v>
          </cell>
        </row>
        <row r="7">
          <cell r="A7" t="str">
            <v>1 A 00 001 07</v>
          </cell>
          <cell r="B7" t="str">
            <v>Transp. local c/ basc. 10m3 rodov. não pav (restr)</v>
          </cell>
          <cell r="E7" t="str">
            <v>tkm</v>
          </cell>
          <cell r="F7">
            <v>0.41</v>
          </cell>
        </row>
        <row r="8">
          <cell r="A8" t="str">
            <v>1 A 00 001 08</v>
          </cell>
          <cell r="B8" t="str">
            <v>Transporte local c/ basc. p/ rocha rodov. não pav.</v>
          </cell>
          <cell r="E8" t="str">
            <v>tkm</v>
          </cell>
          <cell r="F8">
            <v>0.49</v>
          </cell>
        </row>
        <row r="9">
          <cell r="A9" t="str">
            <v>1 A 00 001 40</v>
          </cell>
          <cell r="B9" t="str">
            <v>Transp. local c/ carroceria 15 t rodov. não pav.</v>
          </cell>
          <cell r="E9" t="str">
            <v>tkm</v>
          </cell>
          <cell r="F9">
            <v>0.45</v>
          </cell>
        </row>
        <row r="10">
          <cell r="A10" t="str">
            <v>1 A 00 001 41</v>
          </cell>
          <cell r="B10" t="str">
            <v>Transporte local c/ carroceria 4t rodov. não pav.</v>
          </cell>
          <cell r="E10" t="str">
            <v>tkm</v>
          </cell>
          <cell r="F10">
            <v>0.57999999999999996</v>
          </cell>
        </row>
        <row r="11">
          <cell r="A11" t="str">
            <v>1 A 00 001 50</v>
          </cell>
          <cell r="B11" t="str">
            <v>Transporte local c/ betoneira rodov. não pav.</v>
          </cell>
          <cell r="E11" t="str">
            <v>tkm</v>
          </cell>
          <cell r="F11">
            <v>0.54</v>
          </cell>
        </row>
        <row r="12">
          <cell r="A12" t="str">
            <v>1 A 00 001 60</v>
          </cell>
          <cell r="B12" t="str">
            <v>Transp. local c/ carroc. c/ guind. rodov. não pav.</v>
          </cell>
          <cell r="E12" t="str">
            <v>tkm</v>
          </cell>
          <cell r="F12">
            <v>0.61</v>
          </cell>
        </row>
        <row r="13">
          <cell r="A13" t="str">
            <v>1 A 00 001 90</v>
          </cell>
          <cell r="B13" t="str">
            <v>Transporte comercial c/ carroc. rodov. não pav.</v>
          </cell>
          <cell r="E13" t="str">
            <v>tkm</v>
          </cell>
          <cell r="F13">
            <v>0.27</v>
          </cell>
        </row>
        <row r="14">
          <cell r="A14" t="str">
            <v>1 A 00 002 00</v>
          </cell>
          <cell r="B14" t="str">
            <v>Transporte local c/ basc. 5m3 rodov. pav.</v>
          </cell>
          <cell r="E14" t="str">
            <v>tkm</v>
          </cell>
          <cell r="F14">
            <v>0.32</v>
          </cell>
        </row>
        <row r="15">
          <cell r="A15" t="str">
            <v>1 A 00 002 03</v>
          </cell>
          <cell r="B15" t="str">
            <v>Transp. local material para remendos</v>
          </cell>
          <cell r="E15" t="str">
            <v>tkm</v>
          </cell>
          <cell r="F15">
            <v>0.66</v>
          </cell>
        </row>
        <row r="16">
          <cell r="A16" t="str">
            <v>1 A 00 002 05</v>
          </cell>
          <cell r="B16" t="str">
            <v>Transp. local c/ basc. 10m3 rodov. pav. (const)</v>
          </cell>
          <cell r="E16" t="str">
            <v>tkm</v>
          </cell>
          <cell r="F16">
            <v>0.27</v>
          </cell>
        </row>
        <row r="17">
          <cell r="A17" t="str">
            <v>1 A 00 002 06</v>
          </cell>
          <cell r="B17" t="str">
            <v>Transp. local c/ basc. 10m3 rodov. pav. (consv)</v>
          </cell>
          <cell r="E17" t="str">
            <v>tkm</v>
          </cell>
          <cell r="F17">
            <v>0.32</v>
          </cell>
        </row>
        <row r="18">
          <cell r="A18" t="str">
            <v>1 A 00 002 07</v>
          </cell>
          <cell r="B18" t="str">
            <v>Transp. local c/ basc. 10m3 rodov. pav. (restr)</v>
          </cell>
          <cell r="E18" t="str">
            <v>tkm</v>
          </cell>
          <cell r="F18">
            <v>0.31</v>
          </cell>
        </row>
        <row r="19">
          <cell r="A19" t="str">
            <v>1 A 00 002 08</v>
          </cell>
          <cell r="B19" t="str">
            <v>Transporte local c/ basc. p/ rocha rodov. pav.</v>
          </cell>
          <cell r="E19" t="str">
            <v>tkm</v>
          </cell>
          <cell r="F19">
            <v>0.37</v>
          </cell>
        </row>
        <row r="20">
          <cell r="A20" t="str">
            <v>1 A 00 002 40</v>
          </cell>
          <cell r="B20" t="str">
            <v>Transporte local c/ carroceria 15 t rodov. pav.</v>
          </cell>
          <cell r="E20" t="str">
            <v>tkm</v>
          </cell>
          <cell r="F20">
            <v>0.34</v>
          </cell>
        </row>
        <row r="21">
          <cell r="A21" t="str">
            <v>1 A 00 002 41</v>
          </cell>
          <cell r="B21" t="str">
            <v>Transporte local c/ carroceria 4t rodov. pav.</v>
          </cell>
          <cell r="E21" t="str">
            <v>tkm</v>
          </cell>
          <cell r="F21">
            <v>0.45</v>
          </cell>
        </row>
        <row r="22">
          <cell r="A22" t="str">
            <v>1 A 00 002 50</v>
          </cell>
          <cell r="B22" t="str">
            <v>Transporte local c/ betoneira rodov. pav.</v>
          </cell>
          <cell r="E22" t="str">
            <v>tkm</v>
          </cell>
          <cell r="F22">
            <v>0.4</v>
          </cell>
        </row>
        <row r="23">
          <cell r="A23" t="str">
            <v>1 A 00 002 60</v>
          </cell>
          <cell r="B23" t="str">
            <v>Transp. local c/ carroceria c/ guind. rodov. pav.</v>
          </cell>
          <cell r="E23" t="str">
            <v>tkm</v>
          </cell>
          <cell r="F23">
            <v>0.55000000000000004</v>
          </cell>
        </row>
        <row r="24">
          <cell r="A24" t="str">
            <v>1 A 00 002 90</v>
          </cell>
          <cell r="B24" t="str">
            <v>Transporte comercial c/ carroceria rodov. pav.</v>
          </cell>
          <cell r="E24" t="str">
            <v>tkm</v>
          </cell>
          <cell r="F24">
            <v>0.18</v>
          </cell>
        </row>
        <row r="25">
          <cell r="A25" t="str">
            <v>1 A 00 102 00</v>
          </cell>
          <cell r="B25" t="str">
            <v>Transporte local de material betuminoso</v>
          </cell>
          <cell r="E25" t="str">
            <v>tkm</v>
          </cell>
          <cell r="F25">
            <v>0.73</v>
          </cell>
        </row>
        <row r="26">
          <cell r="A26" t="str">
            <v>1 A 00 112 90</v>
          </cell>
          <cell r="B26" t="str">
            <v>Transporte comercial material betuminoso a quente</v>
          </cell>
          <cell r="E26" t="str">
            <v>tkm</v>
          </cell>
          <cell r="F26">
            <v>0</v>
          </cell>
        </row>
        <row r="27">
          <cell r="A27" t="str">
            <v>1 A 00 112 91</v>
          </cell>
          <cell r="B27" t="str">
            <v>Transporte comercial material betuminoso a frio</v>
          </cell>
          <cell r="E27" t="str">
            <v>tkm</v>
          </cell>
          <cell r="F27">
            <v>0</v>
          </cell>
        </row>
        <row r="28">
          <cell r="A28" t="str">
            <v>1 A 00 201 70</v>
          </cell>
          <cell r="B28" t="str">
            <v>Transp. local água c/ cam. tanque rodov. não pav.</v>
          </cell>
          <cell r="E28" t="str">
            <v>tkm</v>
          </cell>
          <cell r="F28">
            <v>0.5</v>
          </cell>
        </row>
        <row r="29">
          <cell r="A29" t="str">
            <v>1 A 00 202 70</v>
          </cell>
          <cell r="B29" t="str">
            <v>Transp. local de água c/ cam. tanque rodov. pav.</v>
          </cell>
          <cell r="E29" t="str">
            <v>tkm</v>
          </cell>
          <cell r="F29">
            <v>0.37</v>
          </cell>
        </row>
        <row r="30">
          <cell r="A30" t="str">
            <v>1 A 00 301 00</v>
          </cell>
          <cell r="B30" t="str">
            <v>Fornecimento de Aço CA-25</v>
          </cell>
          <cell r="E30" t="str">
            <v>kg</v>
          </cell>
          <cell r="F30">
            <v>2.12</v>
          </cell>
        </row>
        <row r="31">
          <cell r="A31" t="str">
            <v>1 A 00 302 00</v>
          </cell>
          <cell r="B31" t="str">
            <v>Fornecimento de Aço CA-50</v>
          </cell>
          <cell r="E31" t="str">
            <v>kg</v>
          </cell>
          <cell r="F31">
            <v>2.09</v>
          </cell>
        </row>
        <row r="32">
          <cell r="A32" t="str">
            <v>1 A 00 303 00</v>
          </cell>
          <cell r="B32" t="str">
            <v>Fornecimento de Aço CA-60</v>
          </cell>
          <cell r="E32" t="str">
            <v>kg</v>
          </cell>
          <cell r="F32">
            <v>2.2599999999999998</v>
          </cell>
        </row>
        <row r="33">
          <cell r="A33" t="str">
            <v>1 A 00 717 00</v>
          </cell>
          <cell r="B33" t="str">
            <v>Brita Comercial</v>
          </cell>
          <cell r="E33" t="str">
            <v>m3</v>
          </cell>
          <cell r="F33">
            <v>20</v>
          </cell>
        </row>
        <row r="34">
          <cell r="A34" t="str">
            <v>1 A 00 961 00</v>
          </cell>
          <cell r="B34" t="str">
            <v>Peças de Desgaste do Britador 30m3/h</v>
          </cell>
          <cell r="E34" t="str">
            <v>cjh</v>
          </cell>
          <cell r="F34">
            <v>23.36</v>
          </cell>
        </row>
        <row r="35">
          <cell r="A35" t="str">
            <v>1 A 00 962 00</v>
          </cell>
          <cell r="B35" t="str">
            <v>Peças de Desgaste do Britador 9 a 20m3/h</v>
          </cell>
          <cell r="E35" t="str">
            <v>cjh</v>
          </cell>
          <cell r="F35">
            <v>13.31</v>
          </cell>
        </row>
        <row r="36">
          <cell r="A36" t="str">
            <v>1 A 00 963 00</v>
          </cell>
          <cell r="B36" t="str">
            <v>Peças de Desgaste do Britador 80m3/h</v>
          </cell>
          <cell r="E36" t="str">
            <v>cjh</v>
          </cell>
          <cell r="F36">
            <v>61.37</v>
          </cell>
        </row>
        <row r="37">
          <cell r="A37" t="str">
            <v>1 A 00 964 00</v>
          </cell>
          <cell r="B37" t="str">
            <v>Peças de desgaste britador prod. de rachão</v>
          </cell>
          <cell r="E37" t="str">
            <v>cjh</v>
          </cell>
          <cell r="F37">
            <v>18.07</v>
          </cell>
        </row>
        <row r="38">
          <cell r="A38" t="str">
            <v>1 A 01 100 01</v>
          </cell>
          <cell r="B38" t="str">
            <v>Limpeza camada vegetal em jazida (const e restr.)</v>
          </cell>
          <cell r="E38" t="str">
            <v>m2</v>
          </cell>
          <cell r="F38">
            <v>0.23</v>
          </cell>
        </row>
        <row r="39">
          <cell r="A39" t="str">
            <v>1 A 01 100 02</v>
          </cell>
          <cell r="B39" t="str">
            <v>Limpeza de camada vegetal em jazida (consv)</v>
          </cell>
          <cell r="E39" t="str">
            <v>m2</v>
          </cell>
          <cell r="F39">
            <v>0.48</v>
          </cell>
        </row>
        <row r="40">
          <cell r="A40" t="str">
            <v>1 A 01 105 01</v>
          </cell>
          <cell r="B40" t="str">
            <v>Expurgo de jazida (const e restr)</v>
          </cell>
          <cell r="E40" t="str">
            <v>m3</v>
          </cell>
          <cell r="F40">
            <v>1.22</v>
          </cell>
        </row>
        <row r="41">
          <cell r="A41" t="str">
            <v>1 A 01 105 02</v>
          </cell>
          <cell r="B41" t="str">
            <v>Expurgo de jazida (consv)</v>
          </cell>
          <cell r="E41" t="str">
            <v>m3</v>
          </cell>
          <cell r="F41">
            <v>2.62</v>
          </cell>
        </row>
        <row r="42">
          <cell r="A42" t="str">
            <v>1 A 01 111 00</v>
          </cell>
          <cell r="B42" t="str">
            <v>Material de base (consv)</v>
          </cell>
          <cell r="E42" t="str">
            <v>m3</v>
          </cell>
          <cell r="F42">
            <v>0</v>
          </cell>
        </row>
        <row r="43">
          <cell r="A43" t="str">
            <v>1 A 01 111 01</v>
          </cell>
          <cell r="B43" t="str">
            <v>Esc. e carga material de jazida (consv)</v>
          </cell>
          <cell r="E43" t="str">
            <v>m3</v>
          </cell>
          <cell r="F43">
            <v>5.13</v>
          </cell>
        </row>
        <row r="44">
          <cell r="A44" t="str">
            <v>1 A 01 120 01</v>
          </cell>
          <cell r="B44" t="str">
            <v>Escav. e carga de mater. de jazida(const e restr)</v>
          </cell>
          <cell r="E44" t="str">
            <v>m3</v>
          </cell>
          <cell r="F44">
            <v>2.83</v>
          </cell>
        </row>
        <row r="45">
          <cell r="A45" t="str">
            <v>1 A 01 150 01</v>
          </cell>
          <cell r="B45" t="str">
            <v>Rocha p/ britagem c/ perfur. sobre esteira</v>
          </cell>
          <cell r="E45" t="str">
            <v>m3</v>
          </cell>
          <cell r="F45">
            <v>17.23</v>
          </cell>
        </row>
        <row r="46">
          <cell r="A46" t="str">
            <v>1 A 01 150 02</v>
          </cell>
          <cell r="B46" t="str">
            <v>Rocha p/ britagem com perfuratriz manual</v>
          </cell>
          <cell r="E46" t="str">
            <v>m3</v>
          </cell>
          <cell r="F46">
            <v>19.3</v>
          </cell>
        </row>
        <row r="47">
          <cell r="A47" t="str">
            <v>1 A 01 155 01</v>
          </cell>
          <cell r="B47" t="str">
            <v>Rachão e pedra-de-mão produzidos-(const e rest)</v>
          </cell>
          <cell r="E47" t="str">
            <v>m3</v>
          </cell>
          <cell r="F47">
            <v>13.77</v>
          </cell>
        </row>
        <row r="48">
          <cell r="A48" t="str">
            <v>1 A 01 170 01</v>
          </cell>
          <cell r="B48" t="str">
            <v>Areia extraída com equipamento tipo "drag-line"</v>
          </cell>
          <cell r="E48" t="str">
            <v>m3</v>
          </cell>
          <cell r="F48">
            <v>4.51</v>
          </cell>
        </row>
        <row r="49">
          <cell r="A49" t="str">
            <v>1 A 01 170 02</v>
          </cell>
          <cell r="B49" t="str">
            <v>Areia extraída com trator e carregadeira</v>
          </cell>
          <cell r="E49" t="str">
            <v>m3</v>
          </cell>
          <cell r="F49">
            <v>3.72</v>
          </cell>
        </row>
        <row r="50">
          <cell r="A50" t="str">
            <v>1 A 01 170 03</v>
          </cell>
          <cell r="B50" t="str">
            <v>Areia extraída com draga de sucção (tipo bomba)</v>
          </cell>
          <cell r="E50" t="str">
            <v>m3</v>
          </cell>
          <cell r="F50">
            <v>10.49</v>
          </cell>
        </row>
        <row r="51">
          <cell r="A51" t="str">
            <v>1 A 01 200 01</v>
          </cell>
          <cell r="B51" t="str">
            <v>Brita produzida em central de britagem de 80 m3/h</v>
          </cell>
          <cell r="E51" t="str">
            <v>m3</v>
          </cell>
          <cell r="F51">
            <v>16.3</v>
          </cell>
        </row>
        <row r="52">
          <cell r="A52" t="str">
            <v>1 A 01 200 02</v>
          </cell>
          <cell r="B52" t="str">
            <v>Brita produzida em central de britagem de 30 m3/h</v>
          </cell>
          <cell r="E52" t="str">
            <v>m3</v>
          </cell>
          <cell r="F52">
            <v>21.32</v>
          </cell>
        </row>
        <row r="53">
          <cell r="A53" t="str">
            <v>1 A 01 200 04</v>
          </cell>
          <cell r="B53" t="str">
            <v>Pedra de mão produzida manualmente (consv)</v>
          </cell>
          <cell r="E53" t="str">
            <v>m3</v>
          </cell>
          <cell r="F53">
            <v>24.22</v>
          </cell>
        </row>
        <row r="54">
          <cell r="A54" t="str">
            <v>1 A 01 390 02</v>
          </cell>
          <cell r="B54" t="str">
            <v>Usinagem de CBUQ (capa de rolamento)</v>
          </cell>
          <cell r="E54" t="str">
            <v>t</v>
          </cell>
          <cell r="F54">
            <v>21.02</v>
          </cell>
        </row>
        <row r="55">
          <cell r="A55" t="str">
            <v>1 A 01 390 03</v>
          </cell>
          <cell r="B55" t="str">
            <v>Usinagem de CBUQ (binder)</v>
          </cell>
          <cell r="E55" t="str">
            <v>t</v>
          </cell>
          <cell r="F55">
            <v>20.61</v>
          </cell>
        </row>
        <row r="56">
          <cell r="A56" t="str">
            <v>1 A 01 391 02</v>
          </cell>
          <cell r="B56" t="str">
            <v>Usinagem de areia-asfalto</v>
          </cell>
          <cell r="E56" t="str">
            <v>t</v>
          </cell>
          <cell r="F56">
            <v>23.73</v>
          </cell>
        </row>
        <row r="57">
          <cell r="A57" t="str">
            <v>1 A 01 395 01</v>
          </cell>
          <cell r="B57" t="str">
            <v>Usinagem de brita graduada</v>
          </cell>
          <cell r="E57" t="str">
            <v>m3</v>
          </cell>
          <cell r="F57">
            <v>28.11</v>
          </cell>
        </row>
        <row r="58">
          <cell r="A58" t="str">
            <v>1 A 01 395 02</v>
          </cell>
          <cell r="B58" t="str">
            <v>Usinagem de solo-brita</v>
          </cell>
          <cell r="E58" t="str">
            <v>m3</v>
          </cell>
          <cell r="F58">
            <v>15.54</v>
          </cell>
        </row>
        <row r="59">
          <cell r="A59" t="str">
            <v>1 A 01 396 01</v>
          </cell>
          <cell r="B59" t="str">
            <v>Usinagem de solo-cimento</v>
          </cell>
          <cell r="E59" t="str">
            <v>m3</v>
          </cell>
          <cell r="F59">
            <v>74.66</v>
          </cell>
        </row>
        <row r="60">
          <cell r="A60" t="str">
            <v>1 A 01 396 02</v>
          </cell>
          <cell r="B60" t="str">
            <v>Usinagem de solo melhorado com cimento.</v>
          </cell>
          <cell r="E60" t="str">
            <v>m3</v>
          </cell>
          <cell r="F60">
            <v>40.020000000000003</v>
          </cell>
        </row>
        <row r="61">
          <cell r="A61" t="str">
            <v>1 A 01 397 02</v>
          </cell>
          <cell r="B61" t="str">
            <v>Usinagem de P.M.F.</v>
          </cell>
          <cell r="E61" t="str">
            <v>m3</v>
          </cell>
          <cell r="F61">
            <v>27.83</v>
          </cell>
        </row>
        <row r="62">
          <cell r="A62" t="str">
            <v>1 A 01 398 02</v>
          </cell>
          <cell r="B62" t="str">
            <v>Usinagem de CBUQ p/ reciclagem em usina fixa.</v>
          </cell>
          <cell r="E62" t="str">
            <v>t</v>
          </cell>
          <cell r="F62">
            <v>17.48</v>
          </cell>
        </row>
        <row r="63">
          <cell r="A63" t="str">
            <v>1 A 01 401 01</v>
          </cell>
          <cell r="B63" t="str">
            <v>Fôrma comum de madeira</v>
          </cell>
          <cell r="E63" t="str">
            <v>m2</v>
          </cell>
          <cell r="F63">
            <v>23.01</v>
          </cell>
        </row>
        <row r="64">
          <cell r="A64" t="str">
            <v>1 A 01 402 01</v>
          </cell>
          <cell r="B64" t="str">
            <v>Fôrma de placa compensada resinada</v>
          </cell>
          <cell r="E64" t="str">
            <v>m2</v>
          </cell>
          <cell r="F64">
            <v>18.27</v>
          </cell>
        </row>
        <row r="65">
          <cell r="A65" t="str">
            <v>1 A 01 403 01</v>
          </cell>
          <cell r="B65" t="str">
            <v>Fôrma de placa compensada plastificada</v>
          </cell>
          <cell r="E65" t="str">
            <v>m2</v>
          </cell>
          <cell r="F65">
            <v>20.22</v>
          </cell>
        </row>
        <row r="66">
          <cell r="A66" t="str">
            <v>1 A 01 404 01</v>
          </cell>
          <cell r="B66" t="str">
            <v>Fôrma para tubulão</v>
          </cell>
          <cell r="E66" t="str">
            <v>m2</v>
          </cell>
          <cell r="F66">
            <v>12.33</v>
          </cell>
        </row>
        <row r="67">
          <cell r="A67" t="str">
            <v>1 A 01 407 01</v>
          </cell>
          <cell r="B67" t="str">
            <v>Confecção e lançam. de concreto magro em betoneira</v>
          </cell>
          <cell r="E67" t="str">
            <v>m3</v>
          </cell>
          <cell r="F67">
            <v>134.68</v>
          </cell>
        </row>
        <row r="68">
          <cell r="A68" t="str">
            <v>1 A 01 408 01</v>
          </cell>
          <cell r="B68" t="str">
            <v>Concreto fck=8MPa contr raz uso geral conf e lanç</v>
          </cell>
          <cell r="E68" t="str">
            <v>m3</v>
          </cell>
          <cell r="F68">
            <v>160.74</v>
          </cell>
        </row>
        <row r="69">
          <cell r="A69" t="str">
            <v>1 A 01 410 01</v>
          </cell>
          <cell r="B69" t="str">
            <v>Concreto fck=10MPa contr raz uso geral conf e lanç</v>
          </cell>
          <cell r="E69" t="str">
            <v>m3</v>
          </cell>
          <cell r="F69">
            <v>169.68</v>
          </cell>
        </row>
        <row r="70">
          <cell r="A70" t="str">
            <v>1 A 01 412 01</v>
          </cell>
          <cell r="B70" t="str">
            <v>Concreto fck=12MPa contr raz uso geral conf e lanç</v>
          </cell>
          <cell r="E70" t="str">
            <v>m3</v>
          </cell>
          <cell r="F70">
            <v>179.02</v>
          </cell>
        </row>
        <row r="71">
          <cell r="A71" t="str">
            <v>1 A 01 415 01</v>
          </cell>
          <cell r="B71" t="str">
            <v>Concr estr fck=15MPa contr raz uso ger conf e lanç</v>
          </cell>
          <cell r="E71" t="str">
            <v>m3</v>
          </cell>
          <cell r="F71">
            <v>189.13</v>
          </cell>
        </row>
        <row r="72">
          <cell r="A72" t="str">
            <v>1 A 01 418 01</v>
          </cell>
          <cell r="B72" t="str">
            <v>Concr estr fck=18MPa contr raz uso ger conf e lanç</v>
          </cell>
          <cell r="E72" t="str">
            <v>m3</v>
          </cell>
          <cell r="F72">
            <v>198.85</v>
          </cell>
        </row>
        <row r="73">
          <cell r="A73" t="str">
            <v>1 A 01 422 01</v>
          </cell>
          <cell r="B73" t="str">
            <v>Concr estr fck=22MPa contr raz uso ger conf e lanç</v>
          </cell>
          <cell r="E73" t="str">
            <v>m3</v>
          </cell>
          <cell r="F73">
            <v>216.35</v>
          </cell>
        </row>
        <row r="74">
          <cell r="A74" t="str">
            <v>1 A 01 423 00</v>
          </cell>
          <cell r="B74" t="str">
            <v>Concreto fck=18MPa para pré-moldados (tubos)</v>
          </cell>
          <cell r="E74" t="str">
            <v>m3</v>
          </cell>
          <cell r="F74">
            <v>192.05</v>
          </cell>
        </row>
        <row r="75">
          <cell r="A75" t="str">
            <v>1 A 01 424 00</v>
          </cell>
          <cell r="B75" t="str">
            <v>Concreto poroso para pré-moldados (tubos)</v>
          </cell>
          <cell r="E75" t="str">
            <v>m3</v>
          </cell>
          <cell r="F75">
            <v>195.59</v>
          </cell>
        </row>
        <row r="76">
          <cell r="A76" t="str">
            <v>1 A 01 450 01</v>
          </cell>
          <cell r="B76" t="str">
            <v>Escoramento de bueiros celulares</v>
          </cell>
          <cell r="E76" t="str">
            <v>m3</v>
          </cell>
          <cell r="F76">
            <v>22.81</v>
          </cell>
        </row>
        <row r="77">
          <cell r="A77" t="str">
            <v>1 A 01 512 10</v>
          </cell>
          <cell r="B77" t="str">
            <v>Concreto ciclópico fck=12 MPa</v>
          </cell>
          <cell r="E77" t="str">
            <v>m3</v>
          </cell>
          <cell r="F77">
            <v>135.63</v>
          </cell>
        </row>
        <row r="78">
          <cell r="A78" t="str">
            <v>1 A 01 515 10</v>
          </cell>
          <cell r="B78" t="str">
            <v>Concreto ciclópico fck=15 MPa</v>
          </cell>
          <cell r="E78" t="str">
            <v>m3</v>
          </cell>
          <cell r="F78">
            <v>142.71</v>
          </cell>
        </row>
        <row r="79">
          <cell r="A79" t="str">
            <v>1 A 01 580 01</v>
          </cell>
          <cell r="B79" t="str">
            <v>Fornecimento, preparo e colocação formas aço CA 60</v>
          </cell>
          <cell r="E79" t="str">
            <v>kg</v>
          </cell>
          <cell r="F79">
            <v>3.8</v>
          </cell>
        </row>
        <row r="80">
          <cell r="A80" t="str">
            <v>1 A 01 580 02</v>
          </cell>
          <cell r="B80" t="str">
            <v>Fornecimento, preparo e colocação formas aço CA 50</v>
          </cell>
          <cell r="E80" t="str">
            <v>kg</v>
          </cell>
          <cell r="F80">
            <v>3.62</v>
          </cell>
        </row>
        <row r="81">
          <cell r="A81" t="str">
            <v>1 A 01 580 03</v>
          </cell>
          <cell r="B81" t="str">
            <v>Fornecimento, preparo e colocação formas aço CA 25</v>
          </cell>
          <cell r="E81" t="str">
            <v>kg</v>
          </cell>
          <cell r="F81">
            <v>3.65</v>
          </cell>
        </row>
        <row r="82">
          <cell r="A82" t="str">
            <v>1 A 01 603 01</v>
          </cell>
          <cell r="B82" t="str">
            <v>Argamassa cimento-areia 1:3</v>
          </cell>
          <cell r="E82" t="str">
            <v>m3</v>
          </cell>
          <cell r="F82">
            <v>217.24</v>
          </cell>
        </row>
        <row r="83">
          <cell r="A83" t="str">
            <v>1 A 01 604 01</v>
          </cell>
          <cell r="B83" t="str">
            <v>Argamassa cimento-areia 1:4</v>
          </cell>
          <cell r="E83" t="str">
            <v>m3</v>
          </cell>
          <cell r="F83">
            <v>178.49</v>
          </cell>
        </row>
        <row r="84">
          <cell r="A84" t="str">
            <v>1 A 01 606 01</v>
          </cell>
          <cell r="B84" t="str">
            <v>Argamassa cimento-areia 1:6</v>
          </cell>
          <cell r="E84" t="str">
            <v>m3</v>
          </cell>
          <cell r="F84">
            <v>149.31</v>
          </cell>
        </row>
        <row r="85">
          <cell r="A85" t="str">
            <v>1 A 01 620 01</v>
          </cell>
          <cell r="B85" t="str">
            <v>Argamassa cimento-solo 1:10</v>
          </cell>
          <cell r="E85" t="str">
            <v>m3</v>
          </cell>
          <cell r="F85">
            <v>92.93</v>
          </cell>
        </row>
        <row r="86">
          <cell r="A86" t="str">
            <v>1 A 01 653 00</v>
          </cell>
          <cell r="B86" t="str">
            <v>Usinagem para sub-base de concreto rolado</v>
          </cell>
          <cell r="E86" t="str">
            <v>m3</v>
          </cell>
          <cell r="F86">
            <v>78.349999999999994</v>
          </cell>
        </row>
        <row r="87">
          <cell r="A87" t="str">
            <v>1 A 01 654 00</v>
          </cell>
          <cell r="B87" t="str">
            <v>Usinagem p/ sub-base de concr. de cimento portland</v>
          </cell>
          <cell r="E87" t="str">
            <v>m3</v>
          </cell>
          <cell r="F87">
            <v>80.790000000000006</v>
          </cell>
        </row>
        <row r="88">
          <cell r="A88" t="str">
            <v>1 A 01 656 00</v>
          </cell>
          <cell r="B88" t="str">
            <v>Usinagem p/ conc. de cim. portland c/ forma desliz</v>
          </cell>
          <cell r="E88" t="str">
            <v>m3</v>
          </cell>
          <cell r="F88">
            <v>198.02</v>
          </cell>
        </row>
        <row r="89">
          <cell r="A89" t="str">
            <v>1 A 01 657 00</v>
          </cell>
          <cell r="B89" t="str">
            <v>Usinagem p/ conc.cim. portland c/ equip. peq. por.</v>
          </cell>
          <cell r="E89" t="str">
            <v>m3</v>
          </cell>
          <cell r="F89">
            <v>204.65</v>
          </cell>
        </row>
        <row r="90">
          <cell r="A90" t="str">
            <v>1 A 01 700 00</v>
          </cell>
          <cell r="B90" t="str">
            <v>Fabricação de peças pré mold. de conc. p/ pavim.</v>
          </cell>
          <cell r="E90" t="str">
            <v>m3</v>
          </cell>
          <cell r="F90">
            <v>287.92</v>
          </cell>
        </row>
        <row r="91">
          <cell r="A91" t="str">
            <v>1 A 01 720 00</v>
          </cell>
          <cell r="B91" t="str">
            <v>Concreto fck=18MPa p/ pré-moldados (guarda-corpo)</v>
          </cell>
          <cell r="E91" t="str">
            <v>m3</v>
          </cell>
          <cell r="F91">
            <v>193.95</v>
          </cell>
        </row>
        <row r="92">
          <cell r="A92" t="str">
            <v>1 A 01 720 01</v>
          </cell>
          <cell r="B92" t="str">
            <v>Guarda-corpo tipo GM, moldado no local</v>
          </cell>
          <cell r="E92" t="str">
            <v>m</v>
          </cell>
          <cell r="F92">
            <v>135.57</v>
          </cell>
        </row>
        <row r="93">
          <cell r="A93" t="str">
            <v>1 A 01 720 02</v>
          </cell>
          <cell r="B93" t="str">
            <v>Fabricação de Guarda-corpo</v>
          </cell>
          <cell r="E93" t="str">
            <v>m</v>
          </cell>
          <cell r="F93">
            <v>24.2</v>
          </cell>
        </row>
        <row r="94">
          <cell r="A94" t="str">
            <v>1 A 01 725 01</v>
          </cell>
          <cell r="B94" t="str">
            <v>Fabricação de balizador de concreto</v>
          </cell>
          <cell r="E94" t="str">
            <v>un</v>
          </cell>
          <cell r="F94">
            <v>7.61</v>
          </cell>
        </row>
        <row r="95">
          <cell r="A95" t="str">
            <v>1 A 01 730 00</v>
          </cell>
          <cell r="B95" t="str">
            <v>Concreto fck=18MPa p/ pré moldados (mourões)</v>
          </cell>
          <cell r="E95" t="str">
            <v>m3</v>
          </cell>
          <cell r="F95">
            <v>222.81</v>
          </cell>
        </row>
        <row r="96">
          <cell r="A96" t="str">
            <v>1 A 01 730 01</v>
          </cell>
          <cell r="B96" t="str">
            <v>Fabr. mourão de concr. esticador seção quad. 15cm</v>
          </cell>
          <cell r="E96" t="str">
            <v>un</v>
          </cell>
          <cell r="F96">
            <v>23.5</v>
          </cell>
        </row>
        <row r="97">
          <cell r="A97" t="str">
            <v>1 A 01 730 02</v>
          </cell>
          <cell r="B97" t="str">
            <v>Fabr. mourão de concr esticador seção triang. 15cm</v>
          </cell>
          <cell r="E97" t="str">
            <v>un</v>
          </cell>
          <cell r="F97">
            <v>14.8</v>
          </cell>
        </row>
        <row r="98">
          <cell r="A98" t="str">
            <v>1 A 01 735 01</v>
          </cell>
          <cell r="B98" t="str">
            <v>Fabr. mourão de concreto suporte seção quad. 11cm</v>
          </cell>
          <cell r="E98" t="str">
            <v>un</v>
          </cell>
          <cell r="F98">
            <v>16.170000000000002</v>
          </cell>
        </row>
        <row r="99">
          <cell r="A99" t="str">
            <v>1 A 01 735 02</v>
          </cell>
          <cell r="B99" t="str">
            <v>Fabr. mourão de concr. suporte seção triang. 11cm</v>
          </cell>
          <cell r="E99" t="str">
            <v>un</v>
          </cell>
          <cell r="F99">
            <v>10.56</v>
          </cell>
        </row>
        <row r="100">
          <cell r="A100" t="str">
            <v>1 A 01 739 01</v>
          </cell>
          <cell r="B100" t="str">
            <v>Confecção de tubos de concreto D=0,20m</v>
          </cell>
          <cell r="E100" t="str">
            <v>m</v>
          </cell>
          <cell r="F100">
            <v>9.2100000000000009</v>
          </cell>
        </row>
        <row r="101">
          <cell r="A101" t="str">
            <v>1 A 01 740 01</v>
          </cell>
          <cell r="B101" t="str">
            <v>Confecção de tubos de concreto perfurado D=0,20m</v>
          </cell>
          <cell r="E101" t="str">
            <v>m</v>
          </cell>
          <cell r="F101">
            <v>9.43</v>
          </cell>
        </row>
        <row r="102">
          <cell r="A102" t="str">
            <v>1 A 01 741 01</v>
          </cell>
          <cell r="B102" t="str">
            <v>Confecção de tubos de concreto poroso D=0,20m</v>
          </cell>
          <cell r="E102" t="str">
            <v>m</v>
          </cell>
          <cell r="F102">
            <v>9.31</v>
          </cell>
        </row>
        <row r="103">
          <cell r="A103" t="str">
            <v>1 A 01 745 01</v>
          </cell>
          <cell r="B103" t="str">
            <v>Confecção de tubos de concreto D=0,30m</v>
          </cell>
          <cell r="E103" t="str">
            <v>m</v>
          </cell>
          <cell r="F103">
            <v>15.16</v>
          </cell>
        </row>
        <row r="104">
          <cell r="A104" t="str">
            <v>1 A 01 746 01</v>
          </cell>
          <cell r="B104" t="str">
            <v>Confecção de tubos de concreto perfurado D=0,30m</v>
          </cell>
          <cell r="E104" t="str">
            <v>m</v>
          </cell>
          <cell r="F104">
            <v>15.38</v>
          </cell>
        </row>
        <row r="105">
          <cell r="A105" t="str">
            <v>1 A 01 747 01</v>
          </cell>
          <cell r="B105" t="str">
            <v>Confecção de tubos de concreto poroso D=0,30m</v>
          </cell>
          <cell r="E105" t="str">
            <v>m</v>
          </cell>
          <cell r="F105">
            <v>15.36</v>
          </cell>
        </row>
        <row r="106">
          <cell r="A106" t="str">
            <v>1 A 01 751 01</v>
          </cell>
          <cell r="B106" t="str">
            <v>Confecção de tubos de concreto D=0,40m</v>
          </cell>
          <cell r="E106" t="str">
            <v>m</v>
          </cell>
          <cell r="F106">
            <v>22.53</v>
          </cell>
        </row>
        <row r="107">
          <cell r="A107" t="str">
            <v>1 A 01 752 01</v>
          </cell>
          <cell r="B107" t="str">
            <v>Confecção de tubos de concreto perfurado D=0,40m</v>
          </cell>
          <cell r="E107" t="str">
            <v>m</v>
          </cell>
          <cell r="F107">
            <v>22.75</v>
          </cell>
        </row>
        <row r="108">
          <cell r="A108" t="str">
            <v>1 A 01 753 01</v>
          </cell>
          <cell r="B108" t="str">
            <v>Confecção de tubos de concreto poroso D=0,40m</v>
          </cell>
          <cell r="E108" t="str">
            <v>m</v>
          </cell>
          <cell r="F108">
            <v>22.84</v>
          </cell>
        </row>
        <row r="109">
          <cell r="A109" t="str">
            <v>1 A 01 755 01</v>
          </cell>
          <cell r="B109" t="str">
            <v>Confecção de tubos de concreto armado D=0,60m CA-4</v>
          </cell>
          <cell r="E109" t="str">
            <v>m</v>
          </cell>
          <cell r="F109">
            <v>90.58</v>
          </cell>
        </row>
        <row r="110">
          <cell r="A110" t="str">
            <v>1 A 01 760 01</v>
          </cell>
          <cell r="B110" t="str">
            <v>Confecção de tubos de concreto armado D=0,80m CA-4</v>
          </cell>
          <cell r="E110" t="str">
            <v>m</v>
          </cell>
          <cell r="F110">
            <v>138.6</v>
          </cell>
        </row>
        <row r="111">
          <cell r="A111" t="str">
            <v>1 A 01 765 01</v>
          </cell>
          <cell r="B111" t="str">
            <v>Confecção de tubos de concreto armado D=1,00m CA-4</v>
          </cell>
          <cell r="E111" t="str">
            <v>m</v>
          </cell>
          <cell r="F111">
            <v>209.05</v>
          </cell>
        </row>
        <row r="112">
          <cell r="A112" t="str">
            <v>1 A 01 770 01</v>
          </cell>
          <cell r="B112" t="str">
            <v>Confecção de tubos de concreto armado D=1,20m CA-4</v>
          </cell>
          <cell r="E112" t="str">
            <v>m</v>
          </cell>
          <cell r="F112">
            <v>290.89</v>
          </cell>
        </row>
        <row r="113">
          <cell r="A113" t="str">
            <v>1 A 01 775 01</v>
          </cell>
          <cell r="B113" t="str">
            <v>Confecção de tubos de concreto armado D=1,50m CA-4</v>
          </cell>
          <cell r="E113" t="str">
            <v>m</v>
          </cell>
          <cell r="F113">
            <v>452.94</v>
          </cell>
        </row>
        <row r="114">
          <cell r="A114" t="str">
            <v>1 A 01 780 01</v>
          </cell>
          <cell r="B114" t="str">
            <v>Obtenção de grama para replantio</v>
          </cell>
          <cell r="E114" t="str">
            <v>m2</v>
          </cell>
          <cell r="F114">
            <v>0.67</v>
          </cell>
        </row>
        <row r="115">
          <cell r="A115" t="str">
            <v>1 A 01 790 01</v>
          </cell>
          <cell r="B115" t="str">
            <v>Guia de madeira - 2,5 x 7,0 cm</v>
          </cell>
          <cell r="E115" t="str">
            <v>m</v>
          </cell>
          <cell r="F115">
            <v>0.94</v>
          </cell>
        </row>
        <row r="116">
          <cell r="A116" t="str">
            <v>1 A 01 790 02</v>
          </cell>
          <cell r="B116" t="str">
            <v>Guia de madeira - 2,5 x 10,0 cm</v>
          </cell>
          <cell r="E116" t="str">
            <v>m</v>
          </cell>
          <cell r="F116">
            <v>1.19</v>
          </cell>
        </row>
        <row r="117">
          <cell r="A117" t="str">
            <v>1 A 01 800 01</v>
          </cell>
          <cell r="B117" t="str">
            <v>Chapa de aço 16 rec. para placa de sinalização</v>
          </cell>
          <cell r="E117" t="str">
            <v>m2</v>
          </cell>
          <cell r="F117">
            <v>14.12</v>
          </cell>
        </row>
        <row r="118">
          <cell r="A118" t="str">
            <v>1 A 01 810 01</v>
          </cell>
          <cell r="B118" t="str">
            <v>Calha metálica semi-circular D=0,40 m</v>
          </cell>
          <cell r="E118" t="str">
            <v>m</v>
          </cell>
          <cell r="F118">
            <v>94.26</v>
          </cell>
        </row>
        <row r="119">
          <cell r="A119" t="str">
            <v>1 A 01 850 01</v>
          </cell>
          <cell r="B119" t="str">
            <v>Confecção de placa de sinalização semi-refletiva</v>
          </cell>
          <cell r="E119" t="str">
            <v>m2</v>
          </cell>
          <cell r="F119">
            <v>111.28</v>
          </cell>
        </row>
        <row r="120">
          <cell r="A120" t="str">
            <v>1 A 01 860 01</v>
          </cell>
          <cell r="B120" t="str">
            <v>Confecção de placa de sinalização tot. refletiva</v>
          </cell>
          <cell r="E120" t="str">
            <v>m2</v>
          </cell>
          <cell r="F120">
            <v>156.53</v>
          </cell>
        </row>
        <row r="121">
          <cell r="A121" t="str">
            <v>1 A 01 870 01</v>
          </cell>
          <cell r="B121" t="str">
            <v>Confecção de suporte e travessa p/ placa de sinal.</v>
          </cell>
          <cell r="E121" t="str">
            <v>un</v>
          </cell>
          <cell r="F121">
            <v>18.64</v>
          </cell>
        </row>
        <row r="122">
          <cell r="A122" t="str">
            <v>1 A 01 890 01</v>
          </cell>
          <cell r="B122" t="str">
            <v>Escavação manual em material de 1a categoria</v>
          </cell>
          <cell r="E122" t="str">
            <v>m3</v>
          </cell>
          <cell r="F122">
            <v>14.07</v>
          </cell>
        </row>
        <row r="123">
          <cell r="A123" t="str">
            <v>1 A 01 891 01</v>
          </cell>
          <cell r="B123" t="str">
            <v>Escavação manual de vala em material de 1a cat.</v>
          </cell>
          <cell r="E123" t="str">
            <v>m3</v>
          </cell>
          <cell r="F123">
            <v>16.27</v>
          </cell>
        </row>
        <row r="124">
          <cell r="A124" t="str">
            <v>1 A 01 892 01</v>
          </cell>
          <cell r="B124" t="str">
            <v>Escavação mecânica de vala em material de 1a cat.</v>
          </cell>
          <cell r="E124" t="str">
            <v>m3</v>
          </cell>
          <cell r="F124">
            <v>2.74</v>
          </cell>
        </row>
        <row r="125">
          <cell r="A125" t="str">
            <v>1 A 01 893 01</v>
          </cell>
          <cell r="B125" t="str">
            <v>Compactação manual</v>
          </cell>
          <cell r="E125" t="str">
            <v>m3</v>
          </cell>
          <cell r="F125">
            <v>7.11</v>
          </cell>
        </row>
        <row r="126">
          <cell r="A126" t="str">
            <v>1 A 01 894 01</v>
          </cell>
          <cell r="B126" t="str">
            <v>Lastro de brita</v>
          </cell>
          <cell r="E126" t="str">
            <v>m3</v>
          </cell>
          <cell r="F126">
            <v>24.14</v>
          </cell>
        </row>
        <row r="127">
          <cell r="A127" t="str">
            <v>1 A 99 001 00</v>
          </cell>
          <cell r="B127" t="str">
            <v>Mistura areia-asfalto usinada a frio</v>
          </cell>
          <cell r="E127" t="str">
            <v>m3</v>
          </cell>
          <cell r="F127">
            <v>0</v>
          </cell>
        </row>
        <row r="128">
          <cell r="A128" t="str">
            <v>1 A 99 002 00</v>
          </cell>
          <cell r="B128" t="str">
            <v>Mistura areia-asfalto usinada a quente</v>
          </cell>
          <cell r="E128" t="str">
            <v>m3</v>
          </cell>
          <cell r="F128">
            <v>0</v>
          </cell>
        </row>
        <row r="129">
          <cell r="A129" t="str">
            <v>1 A 99 003 00</v>
          </cell>
          <cell r="B129" t="str">
            <v>Mistura betuminosa usinada a frio</v>
          </cell>
          <cell r="E129" t="str">
            <v>m3</v>
          </cell>
          <cell r="F129">
            <v>0</v>
          </cell>
        </row>
        <row r="130">
          <cell r="A130" t="str">
            <v>1 A 99 004 00</v>
          </cell>
          <cell r="B130" t="str">
            <v>Mistura betuminosa usinada a quente</v>
          </cell>
          <cell r="E130" t="str">
            <v>m3</v>
          </cell>
          <cell r="F130">
            <v>0</v>
          </cell>
        </row>
        <row r="131">
          <cell r="A131" t="str">
            <v>1 A 99 005 00</v>
          </cell>
          <cell r="B131" t="str">
            <v>Mistura betuminosa</v>
          </cell>
          <cell r="E131" t="str">
            <v>m3</v>
          </cell>
          <cell r="F131">
            <v>0</v>
          </cell>
        </row>
        <row r="132">
          <cell r="A132" t="str">
            <v>1 B 00 301 00</v>
          </cell>
          <cell r="B132" t="str">
            <v>Alvenaria de pedra argamassada</v>
          </cell>
          <cell r="E132" t="str">
            <v>m3</v>
          </cell>
          <cell r="F132">
            <v>105.07</v>
          </cell>
        </row>
        <row r="133">
          <cell r="A133" t="str">
            <v>1 B 00 902 01</v>
          </cell>
          <cell r="B133" t="str">
            <v>Alvenaria de tijolos</v>
          </cell>
          <cell r="E133" t="str">
            <v>m2</v>
          </cell>
          <cell r="F133">
            <v>25</v>
          </cell>
        </row>
        <row r="134">
          <cell r="A134" t="str">
            <v>1 B 00 903 01</v>
          </cell>
          <cell r="B134" t="str">
            <v>Dentes para bueiros duplos D=1,00 m</v>
          </cell>
          <cell r="E134" t="str">
            <v>und</v>
          </cell>
          <cell r="F134">
            <v>79.489999999999995</v>
          </cell>
        </row>
        <row r="135">
          <cell r="A135" t="str">
            <v>1 B 00 904 01</v>
          </cell>
          <cell r="B135" t="str">
            <v>Dentes para bueiros duplos D=1,20 m</v>
          </cell>
          <cell r="E135" t="str">
            <v>und</v>
          </cell>
          <cell r="F135">
            <v>89.9</v>
          </cell>
        </row>
        <row r="136">
          <cell r="A136" t="str">
            <v>1 B 00 905 01</v>
          </cell>
          <cell r="B136" t="str">
            <v>Dentes para bueiros duplos D=1,50 m</v>
          </cell>
          <cell r="E136" t="str">
            <v>und</v>
          </cell>
          <cell r="F136">
            <v>111.04</v>
          </cell>
        </row>
        <row r="137">
          <cell r="A137" t="str">
            <v>1 B 00 906 01</v>
          </cell>
          <cell r="B137" t="str">
            <v>Dentes para bueiros simples D=0,60 m</v>
          </cell>
          <cell r="E137" t="str">
            <v>und</v>
          </cell>
          <cell r="F137">
            <v>26.82</v>
          </cell>
        </row>
        <row r="138">
          <cell r="A138" t="str">
            <v>1 B 00 907 01</v>
          </cell>
          <cell r="B138" t="str">
            <v>Dentes para bueiros simples D=0,80 m</v>
          </cell>
          <cell r="E138" t="str">
            <v>und</v>
          </cell>
          <cell r="F138">
            <v>33.369999999999997</v>
          </cell>
        </row>
        <row r="139">
          <cell r="A139" t="str">
            <v>1 B 00 908 01</v>
          </cell>
          <cell r="B139" t="str">
            <v>Dentes para bueiros simples D=1,00 m</v>
          </cell>
          <cell r="E139" t="str">
            <v>und</v>
          </cell>
          <cell r="F139">
            <v>39.67</v>
          </cell>
        </row>
        <row r="140">
          <cell r="A140" t="str">
            <v>1 B 00 909 01</v>
          </cell>
          <cell r="B140" t="str">
            <v>Dentes para bueiros simples D=1,20 m</v>
          </cell>
          <cell r="E140" t="str">
            <v>und</v>
          </cell>
          <cell r="F140">
            <v>45.01</v>
          </cell>
        </row>
        <row r="141">
          <cell r="A141" t="str">
            <v>1 B 00 910 01</v>
          </cell>
          <cell r="B141" t="str">
            <v>Dentes para bueiros simples D=1,50 m</v>
          </cell>
          <cell r="E141" t="str">
            <v>und</v>
          </cell>
          <cell r="F141">
            <v>57.18</v>
          </cell>
        </row>
        <row r="142">
          <cell r="A142" t="str">
            <v>1 B 00 911 01</v>
          </cell>
          <cell r="B142" t="str">
            <v>Dentes para bueiros triplos D=1,00 m</v>
          </cell>
          <cell r="E142" t="str">
            <v>und</v>
          </cell>
          <cell r="F142">
            <v>116.43</v>
          </cell>
        </row>
        <row r="143">
          <cell r="A143" t="str">
            <v>1 B 00 912 01</v>
          </cell>
          <cell r="B143" t="str">
            <v>Dentes para bueiros triplos D=1,20 m</v>
          </cell>
          <cell r="E143" t="str">
            <v>und</v>
          </cell>
          <cell r="F143">
            <v>134.91999999999999</v>
          </cell>
        </row>
        <row r="144">
          <cell r="A144" t="str">
            <v>1 B 00 913 01</v>
          </cell>
          <cell r="B144" t="str">
            <v>Dentes para bueiros triplos D=1,50 m</v>
          </cell>
          <cell r="E144" t="str">
            <v>und</v>
          </cell>
          <cell r="F144">
            <v>164.46</v>
          </cell>
        </row>
        <row r="145">
          <cell r="A145" t="str">
            <v>1 B 00 999 06</v>
          </cell>
          <cell r="B145" t="str">
            <v>Solo local / selo de argila apiloado</v>
          </cell>
          <cell r="E145" t="str">
            <v>m3</v>
          </cell>
          <cell r="F145">
            <v>7.62</v>
          </cell>
        </row>
        <row r="146">
          <cell r="A146" t="str">
            <v>1 B 02 702 00</v>
          </cell>
          <cell r="B146" t="str">
            <v>Limp. e enchim. junta pav. concr. (const e rest)</v>
          </cell>
          <cell r="E146" t="str">
            <v>m</v>
          </cell>
          <cell r="F146">
            <v>1.99</v>
          </cell>
        </row>
        <row r="147">
          <cell r="B147" t="str">
            <v>Construção</v>
          </cell>
        </row>
        <row r="148">
          <cell r="A148" t="str">
            <v>2 S 01 000 00</v>
          </cell>
          <cell r="B148" t="str">
            <v>Desm. dest. limpeza áreas c/arv. diam. até 0,15 m</v>
          </cell>
          <cell r="E148" t="str">
            <v>m2</v>
          </cell>
          <cell r="F148">
            <v>0.21</v>
          </cell>
        </row>
        <row r="149">
          <cell r="A149" t="str">
            <v>2 S 01 010 00</v>
          </cell>
          <cell r="B149" t="str">
            <v>Destocamento de árvores D=0,15 a 0,30 m</v>
          </cell>
          <cell r="E149" t="str">
            <v>und</v>
          </cell>
          <cell r="F149">
            <v>21.1</v>
          </cell>
        </row>
        <row r="150">
          <cell r="A150" t="str">
            <v>2 S 01 012 00</v>
          </cell>
          <cell r="B150" t="str">
            <v>Destocamento de árvores c/diâm. &gt; 0,30 m</v>
          </cell>
          <cell r="E150" t="str">
            <v>und</v>
          </cell>
          <cell r="F150">
            <v>52.76</v>
          </cell>
        </row>
        <row r="151">
          <cell r="A151" t="str">
            <v>2 S 01 100 01</v>
          </cell>
          <cell r="B151" t="str">
            <v>Esc. carga transp. mat 1ª cat DMT 50 m</v>
          </cell>
          <cell r="E151" t="str">
            <v>m3</v>
          </cell>
          <cell r="F151">
            <v>1.1200000000000001</v>
          </cell>
        </row>
        <row r="152">
          <cell r="A152" t="str">
            <v>2 S 01 100 02</v>
          </cell>
          <cell r="B152" t="str">
            <v>Esc. carga transp. mat 1ª cat DMT 50 a 200m c/m</v>
          </cell>
          <cell r="E152" t="str">
            <v>m3</v>
          </cell>
          <cell r="F152">
            <v>3.48</v>
          </cell>
        </row>
        <row r="153">
          <cell r="A153" t="str">
            <v>2 S 01 100 03</v>
          </cell>
          <cell r="B153" t="str">
            <v>Esc. carga transp. mat 1ª cat DMT 200 a 400m c/m</v>
          </cell>
          <cell r="E153" t="str">
            <v>m3</v>
          </cell>
          <cell r="F153">
            <v>4.2300000000000004</v>
          </cell>
        </row>
        <row r="154">
          <cell r="A154" t="str">
            <v>2 S 01 100 04</v>
          </cell>
          <cell r="B154" t="str">
            <v>Esc. carga transp. mat 1ª cat DMT 400 a 600m c/m</v>
          </cell>
          <cell r="E154" t="str">
            <v>m3</v>
          </cell>
          <cell r="F154">
            <v>5.0199999999999996</v>
          </cell>
        </row>
        <row r="155">
          <cell r="A155" t="str">
            <v>2 S 01 100 05</v>
          </cell>
          <cell r="B155" t="str">
            <v>Esc. carga transp. mat 1ª cat DMT 600 a 800m c/m</v>
          </cell>
          <cell r="E155" t="str">
            <v>m3</v>
          </cell>
          <cell r="F155">
            <v>5.72</v>
          </cell>
        </row>
        <row r="156">
          <cell r="A156" t="str">
            <v>2 S 01 100 06</v>
          </cell>
          <cell r="B156" t="str">
            <v>Esc. carga transp. mat 1ª cat DMT 800 a 1000m c/m</v>
          </cell>
          <cell r="E156" t="str">
            <v>m3</v>
          </cell>
          <cell r="F156">
            <v>6.59</v>
          </cell>
        </row>
        <row r="157">
          <cell r="A157" t="str">
            <v>2 S 01 100 07</v>
          </cell>
          <cell r="B157" t="str">
            <v>Esc. carga transp. mat 1ª cat DMT 1000 a 1200m c/m</v>
          </cell>
          <cell r="E157" t="str">
            <v>m3</v>
          </cell>
          <cell r="F157">
            <v>7.51</v>
          </cell>
        </row>
        <row r="158">
          <cell r="A158" t="str">
            <v>2 S 01 100 08</v>
          </cell>
          <cell r="B158" t="str">
            <v>Esc. carga transp. mat 1ª cat DMT 1200 a 1400m c/m</v>
          </cell>
          <cell r="E158" t="str">
            <v>m3</v>
          </cell>
          <cell r="F158">
            <v>8.36</v>
          </cell>
        </row>
        <row r="159">
          <cell r="A159" t="str">
            <v>2 S 01 100 09</v>
          </cell>
          <cell r="B159" t="str">
            <v>Esc. carga tr. mat 1ª c. DMT 50 a 200m c/carreg</v>
          </cell>
          <cell r="E159" t="str">
            <v>m3</v>
          </cell>
          <cell r="F159">
            <v>3.63</v>
          </cell>
        </row>
        <row r="160">
          <cell r="A160" t="str">
            <v>2 S 01 100 10</v>
          </cell>
          <cell r="B160" t="str">
            <v>Esc. carga tr. mat 1ª c. DMT 200 a 400m c/carreg</v>
          </cell>
          <cell r="E160" t="str">
            <v>m3</v>
          </cell>
          <cell r="F160">
            <v>3.91</v>
          </cell>
        </row>
        <row r="161">
          <cell r="A161" t="str">
            <v>2 S 01 100 11</v>
          </cell>
          <cell r="B161" t="str">
            <v>Esc. carga tr. mat 1ª c. DMT 400 a 600m c/carreg</v>
          </cell>
          <cell r="E161" t="str">
            <v>m3</v>
          </cell>
          <cell r="F161">
            <v>4.1100000000000003</v>
          </cell>
        </row>
        <row r="162">
          <cell r="A162" t="str">
            <v>2 S 01 100 12</v>
          </cell>
          <cell r="B162" t="str">
            <v>Esc. carga tr. mat 1ª c. DMT 600 a 800m c/carreg</v>
          </cell>
          <cell r="E162" t="str">
            <v>m3</v>
          </cell>
          <cell r="F162">
            <v>4.47</v>
          </cell>
        </row>
        <row r="163">
          <cell r="A163" t="str">
            <v>2 S 01 100 13</v>
          </cell>
          <cell r="B163" t="str">
            <v>Esc. carga tr. mat 1ª c. DMT 800 a 1000m c/carreg</v>
          </cell>
          <cell r="E163" t="str">
            <v>m3</v>
          </cell>
          <cell r="F163">
            <v>4.68</v>
          </cell>
        </row>
        <row r="164">
          <cell r="A164" t="str">
            <v>2 S 01 100 14</v>
          </cell>
          <cell r="B164" t="str">
            <v>Esc. carga tr. mat 1ª c. DMT 1000 a 1200m c/carreg</v>
          </cell>
          <cell r="E164" t="str">
            <v>m3</v>
          </cell>
          <cell r="F164">
            <v>4.97</v>
          </cell>
        </row>
        <row r="165">
          <cell r="A165" t="str">
            <v>2 S 01 100 15</v>
          </cell>
          <cell r="B165" t="str">
            <v>Esc. carga tr. mat 1ª c. DMT 1200 a 1400m c/carreg</v>
          </cell>
          <cell r="E165" t="str">
            <v>m3</v>
          </cell>
          <cell r="F165">
            <v>5.14</v>
          </cell>
        </row>
        <row r="166">
          <cell r="A166" t="str">
            <v>2 S 01 100 16</v>
          </cell>
          <cell r="B166" t="str">
            <v>Esc. carga tr. mat 1ª c. DMT 1400 a 1600m c/carreg</v>
          </cell>
          <cell r="E166" t="str">
            <v>m3</v>
          </cell>
          <cell r="F166">
            <v>5.31</v>
          </cell>
        </row>
        <row r="167">
          <cell r="A167" t="str">
            <v>2 S 01 100 17</v>
          </cell>
          <cell r="B167" t="str">
            <v>Esc. carga tr. mat 1ª c. DMT 1600 a 1800m c/carreg</v>
          </cell>
          <cell r="E167" t="str">
            <v>m3</v>
          </cell>
          <cell r="F167">
            <v>5.44</v>
          </cell>
        </row>
        <row r="168">
          <cell r="A168" t="str">
            <v>2 S 01 100 18</v>
          </cell>
          <cell r="B168" t="str">
            <v>Esc. carga tr. mat 1ª c. DMT 1800 a 2000m c/carreg</v>
          </cell>
          <cell r="E168" t="str">
            <v>m3</v>
          </cell>
          <cell r="F168">
            <v>5.72</v>
          </cell>
        </row>
        <row r="169">
          <cell r="A169" t="str">
            <v>2 S 01 100 19</v>
          </cell>
          <cell r="B169" t="str">
            <v>Esc. carga tr. mat 1ª c. DMT 2000 a 3000m c/carreg</v>
          </cell>
          <cell r="E169" t="str">
            <v>m3</v>
          </cell>
          <cell r="F169">
            <v>6.42</v>
          </cell>
        </row>
        <row r="170">
          <cell r="A170" t="str">
            <v>2 S 01 100 20</v>
          </cell>
          <cell r="B170" t="str">
            <v>Esc. carga tr. mat 1ª c. DMT 3000 a 5000m c/carreg</v>
          </cell>
          <cell r="E170" t="str">
            <v>m3</v>
          </cell>
          <cell r="F170">
            <v>8.36</v>
          </cell>
        </row>
        <row r="171">
          <cell r="A171" t="str">
            <v>2 S 01 100 21</v>
          </cell>
          <cell r="B171" t="str">
            <v>Escavação carga transp. manual mat.1a cat. DT=20m</v>
          </cell>
          <cell r="E171" t="str">
            <v>m3</v>
          </cell>
          <cell r="F171">
            <v>15.59</v>
          </cell>
        </row>
        <row r="172">
          <cell r="A172" t="str">
            <v>2 S 01 100 22</v>
          </cell>
          <cell r="B172" t="str">
            <v>Esc. carga transp. mat 1ª cat DMT 50 a 200m c/e</v>
          </cell>
          <cell r="E172" t="str">
            <v>m3</v>
          </cell>
          <cell r="F172">
            <v>3.51</v>
          </cell>
        </row>
        <row r="173">
          <cell r="A173" t="str">
            <v>2 S 01 100 23</v>
          </cell>
          <cell r="B173" t="str">
            <v>Esc. carga transp. mat 1ª cat DMT 200 a 400m c/e</v>
          </cell>
          <cell r="E173" t="str">
            <v>m3</v>
          </cell>
          <cell r="F173">
            <v>3.86</v>
          </cell>
        </row>
        <row r="174">
          <cell r="A174" t="str">
            <v>2 S 01 100 24</v>
          </cell>
          <cell r="B174" t="str">
            <v>Esc. carga transp. mat 1ª cat DMT 400 a 600m c/e</v>
          </cell>
          <cell r="E174" t="str">
            <v>m3</v>
          </cell>
          <cell r="F174">
            <v>4.0599999999999996</v>
          </cell>
        </row>
        <row r="175">
          <cell r="A175" t="str">
            <v>2 S 01 100 25</v>
          </cell>
          <cell r="B175" t="str">
            <v>Esc. carga transp. mat 1ª cat DMT 600 a 800m c/e</v>
          </cell>
          <cell r="E175" t="str">
            <v>m3</v>
          </cell>
          <cell r="F175">
            <v>4.3600000000000003</v>
          </cell>
        </row>
        <row r="176">
          <cell r="A176" t="str">
            <v>2 S 01 100 26</v>
          </cell>
          <cell r="B176" t="str">
            <v>Esc. carga transp. mat 1ª cat DMT 800 a 1000m c/e</v>
          </cell>
          <cell r="E176" t="str">
            <v>m3</v>
          </cell>
          <cell r="F176">
            <v>4.6500000000000004</v>
          </cell>
        </row>
        <row r="177">
          <cell r="A177" t="str">
            <v>2 S 01 100 27</v>
          </cell>
          <cell r="B177" t="str">
            <v>Esc. carga transp. mat 1ª cat DMT 1000 a 1200m c/e</v>
          </cell>
          <cell r="E177" t="str">
            <v>m3</v>
          </cell>
          <cell r="F177">
            <v>4.88</v>
          </cell>
        </row>
        <row r="178">
          <cell r="A178" t="str">
            <v>2 S 01 100 28</v>
          </cell>
          <cell r="B178" t="str">
            <v>Esc. carga transp. mat 1ª cat DMT 1200 a 1400m c/e</v>
          </cell>
          <cell r="E178" t="str">
            <v>m3</v>
          </cell>
          <cell r="F178">
            <v>5.05</v>
          </cell>
        </row>
        <row r="179">
          <cell r="A179" t="str">
            <v>2 S 01 100 29</v>
          </cell>
          <cell r="B179" t="str">
            <v>Esc. carga transp. mat 1ª cat DMT 1400 a 1600m c/e</v>
          </cell>
          <cell r="E179" t="str">
            <v>m3</v>
          </cell>
          <cell r="F179">
            <v>5.33</v>
          </cell>
        </row>
        <row r="180">
          <cell r="A180" t="str">
            <v>2 S 01 100 30</v>
          </cell>
          <cell r="B180" t="str">
            <v>Esc. carga transp. mat 1ª cat DMT 1600 a 1800m c/e</v>
          </cell>
          <cell r="E180" t="str">
            <v>m3</v>
          </cell>
          <cell r="F180">
            <v>5.41</v>
          </cell>
        </row>
        <row r="181">
          <cell r="A181" t="str">
            <v>2 S 01 100 31</v>
          </cell>
          <cell r="B181" t="str">
            <v>Esc. carga transp. mat 1ª cat DMT 1800 a 2000m c/e</v>
          </cell>
          <cell r="E181" t="str">
            <v>m3</v>
          </cell>
          <cell r="F181">
            <v>5.63</v>
          </cell>
        </row>
        <row r="182">
          <cell r="A182" t="str">
            <v>2 S 01 100 32</v>
          </cell>
          <cell r="B182" t="str">
            <v>Esc. carga transp. mat 1ª cat DMT 2000 a 3000m c/e</v>
          </cell>
          <cell r="E182" t="str">
            <v>m3</v>
          </cell>
          <cell r="F182">
            <v>6.35</v>
          </cell>
        </row>
        <row r="183">
          <cell r="A183" t="str">
            <v>2 S 01 100 33</v>
          </cell>
          <cell r="B183" t="str">
            <v>Esc. carga transp. mat 1ª cat DMT 3000 a 5000m c/e</v>
          </cell>
          <cell r="E183" t="str">
            <v>m3</v>
          </cell>
          <cell r="F183">
            <v>8.32</v>
          </cell>
        </row>
        <row r="184">
          <cell r="A184" t="str">
            <v>2 S 01 101 01</v>
          </cell>
          <cell r="B184" t="str">
            <v>Esc. carga transp. mat 2ª cat DMT 50m</v>
          </cell>
          <cell r="E184" t="str">
            <v>m3</v>
          </cell>
          <cell r="F184">
            <v>2.38</v>
          </cell>
        </row>
        <row r="185">
          <cell r="A185" t="str">
            <v>2 S 01 101 02</v>
          </cell>
          <cell r="B185" t="str">
            <v>Esc. carga transp. mat 2ª cat DMT 50 a 200m c/m</v>
          </cell>
          <cell r="E185" t="str">
            <v>m3</v>
          </cell>
          <cell r="F185">
            <v>6.04</v>
          </cell>
        </row>
        <row r="186">
          <cell r="A186" t="str">
            <v>2 S 01 101 03</v>
          </cell>
          <cell r="B186" t="str">
            <v>Esc. carga transp. mat 2ª cat DMT 200 a 400m c/m</v>
          </cell>
          <cell r="E186" t="str">
            <v>m3</v>
          </cell>
          <cell r="F186">
            <v>6.06</v>
          </cell>
        </row>
        <row r="187">
          <cell r="A187" t="str">
            <v>2 S 01 101 04</v>
          </cell>
          <cell r="B187" t="str">
            <v>Esc. carga transp. mat 2ª cat DMT 400 a 600m c/m</v>
          </cell>
          <cell r="E187" t="str">
            <v>m3</v>
          </cell>
          <cell r="F187">
            <v>7.35</v>
          </cell>
        </row>
        <row r="188">
          <cell r="A188" t="str">
            <v>2 S 01 101 05</v>
          </cell>
          <cell r="B188" t="str">
            <v>Esc. carga transp. mat 2ª cat DMT 600 a 800m c/m</v>
          </cell>
          <cell r="E188" t="str">
            <v>m3</v>
          </cell>
          <cell r="F188">
            <v>8.65</v>
          </cell>
        </row>
        <row r="189">
          <cell r="A189" t="str">
            <v>2 S 01 101 06</v>
          </cell>
          <cell r="B189" t="str">
            <v>Esc. carga transp. mat 2ª cat DMT 800 a 1000m c/m</v>
          </cell>
          <cell r="E189" t="str">
            <v>m3</v>
          </cell>
          <cell r="F189">
            <v>9.9499999999999993</v>
          </cell>
        </row>
        <row r="190">
          <cell r="A190" t="str">
            <v>2 S 01 101 07</v>
          </cell>
          <cell r="B190" t="str">
            <v>Esc. carga transp. mat 2ª cat DMT 1000 a 1200m c/m</v>
          </cell>
          <cell r="E190" t="str">
            <v>m3</v>
          </cell>
          <cell r="F190">
            <v>9.9600000000000009</v>
          </cell>
        </row>
        <row r="191">
          <cell r="A191" t="str">
            <v>2 S 01 101 08</v>
          </cell>
          <cell r="B191" t="str">
            <v>Esc. carga transp. mat 2ª cat DMT 1200 a 1400m c/m</v>
          </cell>
          <cell r="E191" t="str">
            <v>m3</v>
          </cell>
          <cell r="F191">
            <v>11.26</v>
          </cell>
        </row>
        <row r="192">
          <cell r="A192" t="str">
            <v>2 S 01 101 09</v>
          </cell>
          <cell r="B192" t="str">
            <v>Esc. carga tr. mat 2ª c. DMT 50 a 200m c/carreg</v>
          </cell>
          <cell r="E192" t="str">
            <v>m3</v>
          </cell>
          <cell r="F192">
            <v>5.79</v>
          </cell>
        </row>
        <row r="193">
          <cell r="A193" t="str">
            <v>2 S 01 101 10</v>
          </cell>
          <cell r="B193" t="str">
            <v>Esc. carga tr. mat 2ª c. DMT 200 a 400m c/carreg</v>
          </cell>
          <cell r="E193" t="str">
            <v>m3</v>
          </cell>
          <cell r="F193">
            <v>6.24</v>
          </cell>
        </row>
        <row r="194">
          <cell r="A194" t="str">
            <v>2 S 01 101 11</v>
          </cell>
          <cell r="B194" t="str">
            <v>Esc. carga tr. mat 2a c. DMT 400 a 600m c/carreg</v>
          </cell>
          <cell r="E194" t="str">
            <v>m3</v>
          </cell>
          <cell r="F194">
            <v>6.48</v>
          </cell>
        </row>
        <row r="195">
          <cell r="A195" t="str">
            <v>2 S 01 101 12</v>
          </cell>
          <cell r="B195" t="str">
            <v>Esc. carga tr. mat 2a c. DMT 600 a 800m c/carreg</v>
          </cell>
          <cell r="E195" t="str">
            <v>m3</v>
          </cell>
          <cell r="F195">
            <v>6.84</v>
          </cell>
        </row>
        <row r="196">
          <cell r="A196" t="str">
            <v>2 S 01 101 13</v>
          </cell>
          <cell r="B196" t="str">
            <v>Esc. carga tr. mat 2a c. DMT 800 a 1000m c/carreg</v>
          </cell>
          <cell r="E196" t="str">
            <v>m3</v>
          </cell>
          <cell r="F196">
            <v>7.12</v>
          </cell>
        </row>
        <row r="197">
          <cell r="A197" t="str">
            <v>2 S 01 101 14</v>
          </cell>
          <cell r="B197" t="str">
            <v>Esc. carga tr. mat 2a c. DMT 1000 a 1200m c/carreg</v>
          </cell>
          <cell r="E197" t="str">
            <v>m3</v>
          </cell>
          <cell r="F197">
            <v>7.39</v>
          </cell>
        </row>
        <row r="198">
          <cell r="A198" t="str">
            <v>2 S 01 101 15</v>
          </cell>
          <cell r="B198" t="str">
            <v>Esc. carga tr. mat 2a c. DMT 1200 a 1400m c/carreg</v>
          </cell>
          <cell r="E198" t="str">
            <v>m3</v>
          </cell>
          <cell r="F198">
            <v>7.65</v>
          </cell>
        </row>
        <row r="199">
          <cell r="A199" t="str">
            <v>2 S 01 101 16</v>
          </cell>
          <cell r="B199" t="str">
            <v>Esc. carga tr. mat 2a c. DMT 1400 a 1600m c/carreg</v>
          </cell>
          <cell r="E199" t="str">
            <v>m3</v>
          </cell>
          <cell r="F199">
            <v>7.92</v>
          </cell>
        </row>
        <row r="200">
          <cell r="A200" t="str">
            <v>2 S 01 101 17</v>
          </cell>
          <cell r="B200" t="str">
            <v>Esc. carga tr. mat 2a c. DMT 1600 a 1800m c/carreg</v>
          </cell>
          <cell r="E200" t="str">
            <v>m3</v>
          </cell>
          <cell r="F200">
            <v>8.1</v>
          </cell>
        </row>
        <row r="201">
          <cell r="A201" t="str">
            <v>2 S 01 101 18</v>
          </cell>
          <cell r="B201" t="str">
            <v>Esc. carga tr. mat 2a c. DMT 1800 a 2000m c/carreg</v>
          </cell>
          <cell r="E201" t="str">
            <v>m3</v>
          </cell>
          <cell r="F201">
            <v>8.41</v>
          </cell>
        </row>
        <row r="202">
          <cell r="A202" t="str">
            <v>2 S 01 101 19</v>
          </cell>
          <cell r="B202" t="str">
            <v>Esc. carga tr. mat 2a c. DMT 2000 a 3000m c/carreg</v>
          </cell>
          <cell r="E202" t="str">
            <v>m3</v>
          </cell>
          <cell r="F202">
            <v>9.1999999999999993</v>
          </cell>
        </row>
        <row r="203">
          <cell r="A203" t="str">
            <v>2 S 01 101 20</v>
          </cell>
          <cell r="B203" t="str">
            <v>Esc. carga tr. mat 2a c. DMT 3000 a 5000m c/carreg</v>
          </cell>
          <cell r="E203" t="str">
            <v>m3</v>
          </cell>
          <cell r="F203">
            <v>11.58</v>
          </cell>
        </row>
        <row r="204">
          <cell r="A204" t="str">
            <v>2 S 01 101 22</v>
          </cell>
          <cell r="B204" t="str">
            <v>Esc. carga transp. mat 2a cat DMT 50 a 200m c/e</v>
          </cell>
          <cell r="E204" t="str">
            <v>m3</v>
          </cell>
          <cell r="F204">
            <v>4.92</v>
          </cell>
        </row>
        <row r="205">
          <cell r="A205" t="str">
            <v>2 S 01 101 23</v>
          </cell>
          <cell r="B205" t="str">
            <v>Esc. carga transp. mat 2a cat DMT 200 a 400m c/e</v>
          </cell>
          <cell r="E205" t="str">
            <v>m3</v>
          </cell>
          <cell r="F205">
            <v>5.27</v>
          </cell>
        </row>
        <row r="206">
          <cell r="A206" t="str">
            <v>2 S 01 101 24</v>
          </cell>
          <cell r="B206" t="str">
            <v>Esc. carga transp. mat 2a cat DMT 400 a 600m c/e</v>
          </cell>
          <cell r="E206" t="str">
            <v>m3</v>
          </cell>
          <cell r="F206">
            <v>5.61</v>
          </cell>
        </row>
        <row r="207">
          <cell r="A207" t="str">
            <v>2 S 01 101 25</v>
          </cell>
          <cell r="B207" t="str">
            <v>Esc. carga transp. mat 2a cat DMT 600 a 800m c/e</v>
          </cell>
          <cell r="E207" t="str">
            <v>m3</v>
          </cell>
          <cell r="F207">
            <v>5.98</v>
          </cell>
        </row>
        <row r="208">
          <cell r="A208" t="str">
            <v>2 S 01 101 26</v>
          </cell>
          <cell r="B208" t="str">
            <v>Esc. carga transp. mat 2a cat DMT 800 a 1000m c/e</v>
          </cell>
          <cell r="E208" t="str">
            <v>m3</v>
          </cell>
          <cell r="F208">
            <v>6.26</v>
          </cell>
        </row>
        <row r="209">
          <cell r="A209" t="str">
            <v>2 S 01 101 27</v>
          </cell>
          <cell r="B209" t="str">
            <v>Esc. carga transp. mat 2a cat DMT 1000 a 1200m c/e</v>
          </cell>
          <cell r="E209" t="str">
            <v>m3</v>
          </cell>
          <cell r="F209">
            <v>6.53</v>
          </cell>
        </row>
        <row r="210">
          <cell r="A210" t="str">
            <v>2 S 01 101 28</v>
          </cell>
          <cell r="B210" t="str">
            <v>Esc. carga transp. mat 2a cat DMT 1200 a 1400m c/e</v>
          </cell>
          <cell r="E210" t="str">
            <v>m3</v>
          </cell>
          <cell r="F210">
            <v>6.86</v>
          </cell>
        </row>
        <row r="211">
          <cell r="A211" t="str">
            <v>2 S 01 101 29</v>
          </cell>
          <cell r="B211" t="str">
            <v>Esc. carga transp. mat 2a cat DMT 1400 a 1600m c/e</v>
          </cell>
          <cell r="E211" t="str">
            <v>m3</v>
          </cell>
          <cell r="F211">
            <v>7.08</v>
          </cell>
        </row>
        <row r="212">
          <cell r="A212" t="str">
            <v>2 S 01 101 30</v>
          </cell>
          <cell r="B212" t="str">
            <v>Esc. carga transp. mat 2a cat DMT 1600 a 1800m c/e</v>
          </cell>
          <cell r="E212" t="str">
            <v>m3</v>
          </cell>
          <cell r="F212">
            <v>7.19</v>
          </cell>
        </row>
        <row r="213">
          <cell r="A213" t="str">
            <v>2 S 01 101 31</v>
          </cell>
          <cell r="B213" t="str">
            <v>Esc. carga transp. mat 2a cat DMT 1800 a 2000m c/e</v>
          </cell>
          <cell r="E213" t="str">
            <v>m3</v>
          </cell>
          <cell r="F213">
            <v>7.51</v>
          </cell>
        </row>
        <row r="214">
          <cell r="A214" t="str">
            <v>2 S 01 101 32</v>
          </cell>
          <cell r="B214" t="str">
            <v>Esc. carga transp. mat 2a cat DMT 2000 a 3000m c/e</v>
          </cell>
          <cell r="E214" t="str">
            <v>m3</v>
          </cell>
          <cell r="F214">
            <v>8.44</v>
          </cell>
        </row>
        <row r="215">
          <cell r="A215" t="str">
            <v>2 S 01 101 33</v>
          </cell>
          <cell r="B215" t="str">
            <v>Esc. carga transp. mat 2a cat DMT 3000 a 5000m c/e</v>
          </cell>
          <cell r="E215" t="str">
            <v>m3</v>
          </cell>
          <cell r="F215">
            <v>10.84</v>
          </cell>
        </row>
        <row r="216">
          <cell r="A216" t="str">
            <v>2 S 01 102 01</v>
          </cell>
          <cell r="B216" t="str">
            <v>Esc. carga transp. mat 3a cat DMT até 50m</v>
          </cell>
          <cell r="E216" t="str">
            <v>m3</v>
          </cell>
          <cell r="F216">
            <v>17.61</v>
          </cell>
        </row>
        <row r="217">
          <cell r="A217" t="str">
            <v>2 S 01 102 02</v>
          </cell>
          <cell r="B217" t="str">
            <v>Esc. carga transp. mat 3a cat DMT 50 a 200m</v>
          </cell>
          <cell r="E217" t="str">
            <v>m3</v>
          </cell>
          <cell r="F217">
            <v>20.02</v>
          </cell>
        </row>
        <row r="218">
          <cell r="A218" t="str">
            <v>2 S 01 102 03</v>
          </cell>
          <cell r="B218" t="str">
            <v>Esc. carga transp. mat 3a cat DMT 200 a 400m</v>
          </cell>
          <cell r="E218" t="str">
            <v>m3</v>
          </cell>
          <cell r="F218">
            <v>20.54</v>
          </cell>
        </row>
        <row r="219">
          <cell r="A219" t="str">
            <v>2 S 01 102 04</v>
          </cell>
          <cell r="B219" t="str">
            <v>Esc. carga transp. mat 3a cat DMT 400 a 600m</v>
          </cell>
          <cell r="E219" t="str">
            <v>m3</v>
          </cell>
          <cell r="F219">
            <v>21.27</v>
          </cell>
        </row>
        <row r="220">
          <cell r="A220" t="str">
            <v>2 S 01 102 05</v>
          </cell>
          <cell r="B220" t="str">
            <v>Esc. carga transp. mat 3a cat DMT 600 a 800m</v>
          </cell>
          <cell r="E220" t="str">
            <v>m3</v>
          </cell>
          <cell r="F220">
            <v>21.79</v>
          </cell>
        </row>
        <row r="221">
          <cell r="A221" t="str">
            <v>2 S 01 102 06</v>
          </cell>
          <cell r="B221" t="str">
            <v>Esc. carga transp. mat 3a cat DMT 800 a 1000m</v>
          </cell>
          <cell r="E221" t="str">
            <v>m3</v>
          </cell>
          <cell r="F221">
            <v>22.31</v>
          </cell>
        </row>
        <row r="222">
          <cell r="A222" t="str">
            <v>2 S 01 102 07</v>
          </cell>
          <cell r="B222" t="str">
            <v>Esc. carga transp. mat 3a cat DMT 1000 a 1200m</v>
          </cell>
          <cell r="E222" t="str">
            <v>m3</v>
          </cell>
          <cell r="F222">
            <v>22.54</v>
          </cell>
        </row>
        <row r="223">
          <cell r="A223" t="str">
            <v>2 S 01 300 01</v>
          </cell>
          <cell r="B223" t="str">
            <v>Esc. carga transp. solos moles DMT 0 a 200m</v>
          </cell>
          <cell r="E223" t="str">
            <v>m3</v>
          </cell>
          <cell r="F223">
            <v>10.49</v>
          </cell>
        </row>
        <row r="224">
          <cell r="A224" t="str">
            <v>2 S 01 300 02</v>
          </cell>
          <cell r="B224" t="str">
            <v>Esc. carga transp. solos moles DMT 200 a 400m</v>
          </cell>
          <cell r="E224" t="str">
            <v>m3</v>
          </cell>
          <cell r="F224">
            <v>11.3</v>
          </cell>
        </row>
        <row r="225">
          <cell r="A225" t="str">
            <v>2 S 01 300 03</v>
          </cell>
          <cell r="B225" t="str">
            <v>Esc. carga transp. solos moles DMT 400 a 600m</v>
          </cell>
          <cell r="E225" t="str">
            <v>m3</v>
          </cell>
          <cell r="F225">
            <v>11.64</v>
          </cell>
        </row>
        <row r="226">
          <cell r="A226" t="str">
            <v>2 S 01 300 04</v>
          </cell>
          <cell r="B226" t="str">
            <v>Esc. carga transp. solos moles DMT 600 a 800m</v>
          </cell>
          <cell r="E226" t="str">
            <v>m3</v>
          </cell>
          <cell r="F226">
            <v>12.04</v>
          </cell>
        </row>
        <row r="227">
          <cell r="A227" t="str">
            <v>2 S 01 300 05</v>
          </cell>
          <cell r="B227" t="str">
            <v>Esc. carga transp. solos moles DMT 800 a 1000m</v>
          </cell>
          <cell r="E227" t="str">
            <v>m3</v>
          </cell>
          <cell r="F227">
            <v>12.8</v>
          </cell>
        </row>
        <row r="228">
          <cell r="A228" t="str">
            <v>2 S 01 510 00</v>
          </cell>
          <cell r="B228" t="str">
            <v>Compactação de aterros a 95% proctor normal</v>
          </cell>
          <cell r="E228" t="str">
            <v>m3</v>
          </cell>
          <cell r="F228">
            <v>1.56</v>
          </cell>
        </row>
        <row r="229">
          <cell r="A229" t="str">
            <v>2 S 01 511 00</v>
          </cell>
          <cell r="B229" t="str">
            <v>Compactação de aterros a 100% proctor normal</v>
          </cell>
          <cell r="E229" t="str">
            <v>m3</v>
          </cell>
          <cell r="F229">
            <v>1.81</v>
          </cell>
        </row>
        <row r="230">
          <cell r="A230" t="str">
            <v>2 S 01 512 01</v>
          </cell>
          <cell r="B230" t="str">
            <v>Construção de corpo de aterro em rocha</v>
          </cell>
          <cell r="E230" t="str">
            <v>m3</v>
          </cell>
          <cell r="F230">
            <v>5.1100000000000003</v>
          </cell>
        </row>
        <row r="231">
          <cell r="A231" t="str">
            <v>2 S 01 512 02</v>
          </cell>
          <cell r="B231" t="str">
            <v>Compactação de camada final de aterro de rocha</v>
          </cell>
          <cell r="E231" t="str">
            <v>m3</v>
          </cell>
          <cell r="F231">
            <v>13.4</v>
          </cell>
        </row>
        <row r="232">
          <cell r="A232" t="str">
            <v>2 S 01 513 01</v>
          </cell>
          <cell r="B232" t="str">
            <v>Compactação de material de "bota-fora"</v>
          </cell>
          <cell r="E232" t="str">
            <v>m3</v>
          </cell>
          <cell r="F232">
            <v>1.22</v>
          </cell>
        </row>
        <row r="233">
          <cell r="A233" t="str">
            <v>2 S 02 100 00</v>
          </cell>
          <cell r="B233" t="str">
            <v>Reforço do subleito</v>
          </cell>
          <cell r="E233" t="str">
            <v>m3</v>
          </cell>
          <cell r="F233">
            <v>8.2899999999999991</v>
          </cell>
        </row>
        <row r="234">
          <cell r="A234" t="str">
            <v>2 S 02 110 00</v>
          </cell>
          <cell r="B234" t="str">
            <v>Regularização do subleito</v>
          </cell>
          <cell r="E234" t="str">
            <v>m2</v>
          </cell>
          <cell r="F234">
            <v>0.48</v>
          </cell>
        </row>
        <row r="235">
          <cell r="A235" t="str">
            <v>2 S 02 110 01</v>
          </cell>
          <cell r="B235" t="str">
            <v>Regul. subleito c/ fres. corte contr.autom. greide</v>
          </cell>
          <cell r="E235" t="str">
            <v>m2</v>
          </cell>
          <cell r="F235">
            <v>0.75</v>
          </cell>
        </row>
        <row r="236">
          <cell r="A236" t="str">
            <v>2 S 02 200 00</v>
          </cell>
          <cell r="B236" t="str">
            <v>Sub-base solo estabilizado granul. s/ mistura</v>
          </cell>
          <cell r="E236" t="str">
            <v>m3</v>
          </cell>
          <cell r="F236">
            <v>8.2899999999999991</v>
          </cell>
        </row>
        <row r="237">
          <cell r="A237" t="str">
            <v>2 S 02 200 01</v>
          </cell>
          <cell r="B237" t="str">
            <v>Base solo estabilizado granul. s/ mistura</v>
          </cell>
          <cell r="E237" t="str">
            <v>m3</v>
          </cell>
          <cell r="F237">
            <v>8.2899999999999991</v>
          </cell>
        </row>
        <row r="238">
          <cell r="A238" t="str">
            <v>2 S 02 210 00</v>
          </cell>
          <cell r="B238" t="str">
            <v>Sub-base estab. granul. c/ mistura solo na pista</v>
          </cell>
          <cell r="E238" t="str">
            <v>m3</v>
          </cell>
          <cell r="F238">
            <v>8.93</v>
          </cell>
        </row>
        <row r="239">
          <cell r="A239" t="str">
            <v>2 S 02 210 01</v>
          </cell>
          <cell r="B239" t="str">
            <v>Sub-base estab. granul. c/ mist. solo-areia pista</v>
          </cell>
          <cell r="E239" t="str">
            <v>m3</v>
          </cell>
          <cell r="F239">
            <v>10.02</v>
          </cell>
        </row>
        <row r="240">
          <cell r="A240" t="str">
            <v>2 S 02 210 02</v>
          </cell>
          <cell r="B240" t="str">
            <v>Base estab.granul.c/ mist.solo - areia na pista</v>
          </cell>
          <cell r="E240" t="str">
            <v>m3</v>
          </cell>
          <cell r="F240">
            <v>10.02</v>
          </cell>
        </row>
        <row r="241">
          <cell r="A241" t="str">
            <v>2 S 02 220 00</v>
          </cell>
          <cell r="B241" t="str">
            <v>Base estab.granul.c/ mistura solo - brita</v>
          </cell>
          <cell r="E241" t="str">
            <v>m3</v>
          </cell>
          <cell r="F241">
            <v>27.11</v>
          </cell>
        </row>
        <row r="242">
          <cell r="A242" t="str">
            <v>2 S 02 230 00</v>
          </cell>
          <cell r="B242" t="str">
            <v>Base de brita graduada</v>
          </cell>
          <cell r="E242" t="str">
            <v>m3</v>
          </cell>
          <cell r="F242">
            <v>42.92</v>
          </cell>
        </row>
        <row r="243">
          <cell r="A243" t="str">
            <v>2 S 02 230 01</v>
          </cell>
          <cell r="B243" t="str">
            <v>Base brita grad. c/ dist. agreg. contr. de greide</v>
          </cell>
          <cell r="E243" t="str">
            <v>m3</v>
          </cell>
          <cell r="F243">
            <v>43.93</v>
          </cell>
        </row>
        <row r="244">
          <cell r="A244" t="str">
            <v>2 S 02 231 00</v>
          </cell>
          <cell r="B244" t="str">
            <v>Base de macadame hidráulico</v>
          </cell>
          <cell r="E244" t="str">
            <v>m3</v>
          </cell>
          <cell r="F244">
            <v>37.630000000000003</v>
          </cell>
        </row>
        <row r="245">
          <cell r="A245" t="str">
            <v>2 S 02 241 01</v>
          </cell>
          <cell r="B245" t="str">
            <v>Base de solo cimento c/ mistura em usina</v>
          </cell>
          <cell r="E245" t="str">
            <v>m3</v>
          </cell>
          <cell r="F245">
            <v>109.32</v>
          </cell>
        </row>
        <row r="246">
          <cell r="A246" t="str">
            <v>2 S 02 243 01</v>
          </cell>
          <cell r="B246" t="str">
            <v>Sub-base de solo melhor. c/ cimento mist. em usina</v>
          </cell>
          <cell r="E246" t="str">
            <v>m3</v>
          </cell>
          <cell r="F246">
            <v>62.57</v>
          </cell>
        </row>
        <row r="247">
          <cell r="A247" t="str">
            <v>2 S 02 300 00</v>
          </cell>
          <cell r="B247" t="str">
            <v>Imprimação</v>
          </cell>
          <cell r="E247" t="str">
            <v>m2</v>
          </cell>
          <cell r="F247">
            <v>0.14000000000000001</v>
          </cell>
        </row>
        <row r="248">
          <cell r="A248" t="str">
            <v>2 S 02 400 00</v>
          </cell>
          <cell r="B248" t="str">
            <v>Pintura de ligação</v>
          </cell>
          <cell r="E248" t="str">
            <v>m2</v>
          </cell>
          <cell r="F248">
            <v>0.1</v>
          </cell>
        </row>
        <row r="249">
          <cell r="A249" t="str">
            <v>2 S 02 500 00</v>
          </cell>
          <cell r="B249" t="str">
            <v>Tratamento superficial simples c/ cap</v>
          </cell>
          <cell r="E249" t="str">
            <v>m2</v>
          </cell>
          <cell r="F249">
            <v>0.49</v>
          </cell>
        </row>
        <row r="250">
          <cell r="A250" t="str">
            <v>2 S 02 500 01</v>
          </cell>
          <cell r="B250" t="str">
            <v>Tratamento superficial simples c/ emulsão</v>
          </cell>
          <cell r="E250" t="str">
            <v>m2</v>
          </cell>
          <cell r="F250">
            <v>0.46</v>
          </cell>
        </row>
        <row r="251">
          <cell r="A251" t="str">
            <v>2 S 02 500 02</v>
          </cell>
          <cell r="B251" t="str">
            <v>Tratamento superficial simples c/ banho diluído</v>
          </cell>
          <cell r="E251" t="str">
            <v>m2</v>
          </cell>
          <cell r="F251">
            <v>0.53</v>
          </cell>
        </row>
        <row r="252">
          <cell r="A252" t="str">
            <v>2 S 02 501 00</v>
          </cell>
          <cell r="B252" t="str">
            <v>Tratamento superficial duplo c/ cap</v>
          </cell>
          <cell r="E252" t="str">
            <v>m2</v>
          </cell>
          <cell r="F252">
            <v>1.45</v>
          </cell>
        </row>
        <row r="253">
          <cell r="A253" t="str">
            <v>2 S 02 501 01</v>
          </cell>
          <cell r="B253" t="str">
            <v>Tratamento superficial duplo c/ emulsão</v>
          </cell>
          <cell r="E253" t="str">
            <v>m2</v>
          </cell>
          <cell r="F253">
            <v>1.44</v>
          </cell>
        </row>
        <row r="254">
          <cell r="A254" t="str">
            <v>2 S 02 501 02</v>
          </cell>
          <cell r="B254" t="str">
            <v>Tratamento superficial duplo c/ banho diluído</v>
          </cell>
          <cell r="E254" t="str">
            <v>m2</v>
          </cell>
          <cell r="F254">
            <v>1.6</v>
          </cell>
        </row>
        <row r="255">
          <cell r="A255" t="str">
            <v>2 S 02 502 00</v>
          </cell>
          <cell r="B255" t="str">
            <v>Tratamento superficial triplo c/ cap</v>
          </cell>
          <cell r="E255" t="str">
            <v>m2</v>
          </cell>
          <cell r="F255">
            <v>2.08</v>
          </cell>
        </row>
        <row r="256">
          <cell r="A256" t="str">
            <v>2 S 02 502 01</v>
          </cell>
          <cell r="B256" t="str">
            <v>Tratamento superficial triplo c/ emulsão</v>
          </cell>
          <cell r="E256" t="str">
            <v>m2</v>
          </cell>
          <cell r="F256">
            <v>2.1</v>
          </cell>
        </row>
        <row r="257">
          <cell r="A257" t="str">
            <v>2 S 02 502 02</v>
          </cell>
          <cell r="B257" t="str">
            <v>Tratamento superficial triplo c/ banho diluído</v>
          </cell>
          <cell r="E257" t="str">
            <v>m2</v>
          </cell>
          <cell r="F257">
            <v>2.29</v>
          </cell>
        </row>
        <row r="258">
          <cell r="A258" t="str">
            <v>2 S 02 530 00</v>
          </cell>
          <cell r="B258" t="str">
            <v>Pré-misturado a frio</v>
          </cell>
          <cell r="E258" t="str">
            <v>m3</v>
          </cell>
          <cell r="F258">
            <v>59.33</v>
          </cell>
        </row>
        <row r="259">
          <cell r="A259" t="str">
            <v>2 S 02 531 00</v>
          </cell>
          <cell r="B259" t="str">
            <v>Macadame betuminoso por penetração</v>
          </cell>
          <cell r="E259" t="str">
            <v>m3</v>
          </cell>
          <cell r="F259">
            <v>51.03</v>
          </cell>
        </row>
        <row r="260">
          <cell r="A260" t="str">
            <v>2 S 02 532 00</v>
          </cell>
          <cell r="B260" t="str">
            <v>Areia-asfalto a quente</v>
          </cell>
          <cell r="E260" t="str">
            <v>t</v>
          </cell>
          <cell r="F260">
            <v>38.67</v>
          </cell>
        </row>
        <row r="261">
          <cell r="A261" t="str">
            <v>2 S 02 540 01</v>
          </cell>
          <cell r="B261" t="str">
            <v>Conc. betuminoso usinado a quente - capa rolamento</v>
          </cell>
          <cell r="E261" t="str">
            <v>t</v>
          </cell>
          <cell r="F261">
            <v>34.15</v>
          </cell>
        </row>
        <row r="262">
          <cell r="A262" t="str">
            <v>2 S 02 540 02</v>
          </cell>
          <cell r="B262" t="str">
            <v>Concreto betuminoso usinado a quente - "binder"</v>
          </cell>
          <cell r="E262" t="str">
            <v>t</v>
          </cell>
          <cell r="F262">
            <v>33.619999999999997</v>
          </cell>
        </row>
        <row r="263">
          <cell r="A263" t="str">
            <v>2 S 02 603 00</v>
          </cell>
          <cell r="B263" t="str">
            <v>Sub-base de concreto rolado</v>
          </cell>
          <cell r="E263" t="str">
            <v>m3</v>
          </cell>
          <cell r="F263">
            <v>108.71</v>
          </cell>
        </row>
        <row r="264">
          <cell r="A264" t="str">
            <v>2 S 02 604 00</v>
          </cell>
          <cell r="B264" t="str">
            <v>Sub-base de concreto de cimento portland</v>
          </cell>
          <cell r="E264" t="str">
            <v>m3</v>
          </cell>
          <cell r="F264">
            <v>136.71</v>
          </cell>
        </row>
        <row r="265">
          <cell r="A265" t="str">
            <v>2 S 02 606 00</v>
          </cell>
          <cell r="B265" t="str">
            <v>Concreto de cimento portland com fôrma deslizante</v>
          </cell>
          <cell r="E265" t="str">
            <v>m3</v>
          </cell>
          <cell r="F265">
            <v>283.45999999999998</v>
          </cell>
        </row>
        <row r="266">
          <cell r="A266" t="str">
            <v>2 S 02 607 00</v>
          </cell>
          <cell r="B266" t="str">
            <v>Concreto cimento portland c/ equip. pequeno porte</v>
          </cell>
          <cell r="E266" t="str">
            <v>m3</v>
          </cell>
          <cell r="F266">
            <v>309.39999999999998</v>
          </cell>
        </row>
        <row r="267">
          <cell r="A267" t="str">
            <v>2 S 02 700 01</v>
          </cell>
          <cell r="B267" t="str">
            <v>Execução pavim. c/ peças pré-moldadas concr.</v>
          </cell>
          <cell r="E267" t="str">
            <v>m2</v>
          </cell>
          <cell r="F267">
            <v>53.64</v>
          </cell>
        </row>
        <row r="268">
          <cell r="A268" t="str">
            <v>2 S 02 702 00</v>
          </cell>
          <cell r="B268" t="str">
            <v>Limpeza e enchimento de junta de pavimento de conc</v>
          </cell>
          <cell r="E268" t="str">
            <v>m</v>
          </cell>
          <cell r="F268">
            <v>2.64</v>
          </cell>
        </row>
        <row r="269">
          <cell r="A269" t="str">
            <v>2 S 03 000 02</v>
          </cell>
          <cell r="B269" t="str">
            <v>Escavação manual de cavas em material 1a cat</v>
          </cell>
          <cell r="E269" t="str">
            <v>m3</v>
          </cell>
          <cell r="F269">
            <v>26.31</v>
          </cell>
        </row>
        <row r="270">
          <cell r="A270" t="str">
            <v>2 S 03 000 03</v>
          </cell>
          <cell r="B270" t="str">
            <v>Escavação manual de cavas em material 2a cat</v>
          </cell>
          <cell r="E270" t="str">
            <v>m3</v>
          </cell>
          <cell r="F270">
            <v>35.08</v>
          </cell>
        </row>
        <row r="271">
          <cell r="A271" t="str">
            <v>2 S 03 010 01</v>
          </cell>
          <cell r="B271" t="str">
            <v>Escavação em cavas de fundação com esgotamento</v>
          </cell>
          <cell r="E271" t="str">
            <v>m3</v>
          </cell>
          <cell r="F271">
            <v>29.91</v>
          </cell>
        </row>
        <row r="272">
          <cell r="A272" t="str">
            <v>2 S 03 119 01</v>
          </cell>
          <cell r="B272" t="str">
            <v>Escoramento com madeira de OAE</v>
          </cell>
          <cell r="E272" t="str">
            <v>m3</v>
          </cell>
          <cell r="F272">
            <v>21</v>
          </cell>
        </row>
        <row r="273">
          <cell r="A273" t="str">
            <v>2 S 03 300 01</v>
          </cell>
          <cell r="B273" t="str">
            <v>Confecção e lançamento concr. magro em betoneira</v>
          </cell>
          <cell r="E273" t="str">
            <v>m3</v>
          </cell>
          <cell r="F273">
            <v>180.91</v>
          </cell>
        </row>
        <row r="274">
          <cell r="A274" t="str">
            <v>2 S 03 321 00</v>
          </cell>
          <cell r="B274" t="str">
            <v>Conc.estr.fck=8 MPa-contr.raz.uso ger.conf. e lanç</v>
          </cell>
          <cell r="E274" t="str">
            <v>m3</v>
          </cell>
          <cell r="F274">
            <v>215.84</v>
          </cell>
        </row>
        <row r="275">
          <cell r="A275" t="str">
            <v>2 S 03 322 00</v>
          </cell>
          <cell r="B275" t="str">
            <v>Conc.estr.fck=10 MPa-contr.raz.uso ger.conf.e lanç</v>
          </cell>
          <cell r="E275" t="str">
            <v>m3</v>
          </cell>
          <cell r="F275">
            <v>227.71</v>
          </cell>
        </row>
        <row r="276">
          <cell r="A276" t="str">
            <v>2 S 03 323 00</v>
          </cell>
          <cell r="B276" t="str">
            <v>Conc.estr.fck=12 MPa-contr.raz.uso ger.conf.e lanç</v>
          </cell>
          <cell r="E276" t="str">
            <v>m3</v>
          </cell>
          <cell r="F276">
            <v>240.46</v>
          </cell>
        </row>
        <row r="277">
          <cell r="A277" t="str">
            <v>2 S 03 324 00</v>
          </cell>
          <cell r="B277" t="str">
            <v>Conc.estr.fck=15 MPa-contr.raz.uso ger.conf.e lanç</v>
          </cell>
          <cell r="E277" t="str">
            <v>m3</v>
          </cell>
          <cell r="F277">
            <v>253.88</v>
          </cell>
        </row>
        <row r="278">
          <cell r="A278" t="str">
            <v>2 S 03 324 01</v>
          </cell>
          <cell r="B278" t="str">
            <v>Conc.estr.fck=15 MPa-contr.raz.c/adit.conf. e lanç</v>
          </cell>
          <cell r="E278" t="str">
            <v>m3</v>
          </cell>
          <cell r="F278">
            <v>234.5</v>
          </cell>
        </row>
        <row r="279">
          <cell r="A279" t="str">
            <v>2 S 03 325 00</v>
          </cell>
          <cell r="B279" t="str">
            <v>Conc.estr.fck=18 MPa-contr.raz.uso ger.conf.e lanç</v>
          </cell>
          <cell r="E279" t="str">
            <v>m3</v>
          </cell>
          <cell r="F279">
            <v>267.14</v>
          </cell>
        </row>
        <row r="280">
          <cell r="A280" t="str">
            <v>2 S 03 325 01</v>
          </cell>
          <cell r="B280" t="str">
            <v>Conc.estr.fck=18 MPa-contr.raz.c/adit.conf. e lanç</v>
          </cell>
          <cell r="E280" t="str">
            <v>m3</v>
          </cell>
          <cell r="F280">
            <v>246.77</v>
          </cell>
        </row>
        <row r="281">
          <cell r="A281" t="str">
            <v>2 S 03 326 00</v>
          </cell>
          <cell r="B281" t="str">
            <v>Conc.estr.fck=20 MPa-contr.raz.uso ger.conf.e lanç</v>
          </cell>
          <cell r="E281" t="str">
            <v>m3</v>
          </cell>
          <cell r="F281">
            <v>277.97000000000003</v>
          </cell>
        </row>
        <row r="282">
          <cell r="A282" t="str">
            <v>2 S 03 326 01</v>
          </cell>
          <cell r="B282" t="str">
            <v>Conc.estr.fck=20 MPa-contr.raz.c/adit.conf. e lanç</v>
          </cell>
          <cell r="E282" t="str">
            <v>m3</v>
          </cell>
          <cell r="F282">
            <v>257.87</v>
          </cell>
        </row>
        <row r="283">
          <cell r="A283" t="str">
            <v>2 S 03 327 00</v>
          </cell>
          <cell r="B283" t="str">
            <v>Conc.estr.fck=22 MPa-contr.raz.uso ger.conf.e lanç</v>
          </cell>
          <cell r="E283" t="str">
            <v>m3</v>
          </cell>
          <cell r="F283">
            <v>290.72000000000003</v>
          </cell>
        </row>
        <row r="284">
          <cell r="A284" t="str">
            <v>2 S 03 328 00</v>
          </cell>
          <cell r="B284" t="str">
            <v>Conc.estr.fck=24 MPa-contr.raz.uso ger.conf.e lanç</v>
          </cell>
          <cell r="E284" t="str">
            <v>m3</v>
          </cell>
          <cell r="F284">
            <v>303.72000000000003</v>
          </cell>
        </row>
        <row r="285">
          <cell r="A285" t="str">
            <v>2 S 03 329 00</v>
          </cell>
          <cell r="B285" t="str">
            <v>Conc.estr.fck=25 MPa-contr.raz.c/adit.conf. e lanç</v>
          </cell>
          <cell r="E285" t="str">
            <v>m3</v>
          </cell>
          <cell r="F285">
            <v>282.39999999999998</v>
          </cell>
        </row>
        <row r="286">
          <cell r="A286" t="str">
            <v>2 S 03 329 01</v>
          </cell>
          <cell r="B286" t="str">
            <v>Conc.estr.fck=26 MPa-contr.raz.uso ger.conf.e lanç</v>
          </cell>
          <cell r="E286" t="str">
            <v>m3</v>
          </cell>
          <cell r="F286">
            <v>315.58</v>
          </cell>
        </row>
        <row r="287">
          <cell r="A287" t="str">
            <v>2 S 03 329 02</v>
          </cell>
          <cell r="B287" t="str">
            <v>Conc.estr.fck=30 MPa-contr.raz.uso ger.conf.e lanç</v>
          </cell>
          <cell r="E287" t="str">
            <v>m3</v>
          </cell>
          <cell r="F287">
            <v>327.2</v>
          </cell>
        </row>
        <row r="288">
          <cell r="A288" t="str">
            <v>2 S 03 329 03</v>
          </cell>
          <cell r="B288" t="str">
            <v>Conc.estr.fck=30 MPa-contr.raz.uso ger.conf.e lanç</v>
          </cell>
          <cell r="E288" t="str">
            <v>m3</v>
          </cell>
          <cell r="F288">
            <v>304.86</v>
          </cell>
        </row>
        <row r="289">
          <cell r="A289" t="str">
            <v>2 S 03 329 04</v>
          </cell>
          <cell r="B289" t="str">
            <v>Conc.estr.fck=35 MPa-contr.raz.c/adit.conf. e lanç</v>
          </cell>
          <cell r="E289" t="str">
            <v>m3</v>
          </cell>
          <cell r="F289">
            <v>327.78</v>
          </cell>
        </row>
        <row r="290">
          <cell r="A290" t="str">
            <v>2 S 03 370 00</v>
          </cell>
          <cell r="B290" t="str">
            <v>Forma comum de madeira</v>
          </cell>
          <cell r="E290" t="str">
            <v>m2</v>
          </cell>
          <cell r="F290">
            <v>30.53</v>
          </cell>
        </row>
        <row r="291">
          <cell r="A291" t="str">
            <v>2 S 03 371 01</v>
          </cell>
          <cell r="B291" t="str">
            <v>Forma de placa compensada resinada</v>
          </cell>
          <cell r="E291" t="str">
            <v>m2</v>
          </cell>
          <cell r="F291">
            <v>24.24</v>
          </cell>
        </row>
        <row r="292">
          <cell r="A292" t="str">
            <v>2 S 03 371 02</v>
          </cell>
          <cell r="B292" t="str">
            <v>Forma de placa compensada plastificada</v>
          </cell>
          <cell r="E292" t="str">
            <v>m2</v>
          </cell>
          <cell r="F292">
            <v>26.83</v>
          </cell>
        </row>
        <row r="293">
          <cell r="A293" t="str">
            <v>2 S 03 372 01</v>
          </cell>
          <cell r="B293" t="str">
            <v>Formas para tubulão</v>
          </cell>
          <cell r="E293" t="str">
            <v>m2</v>
          </cell>
          <cell r="F293">
            <v>15.4</v>
          </cell>
        </row>
        <row r="294">
          <cell r="A294" t="str">
            <v>2 S 03 401 01</v>
          </cell>
          <cell r="B294" t="str">
            <v>Estaca tipo Franki D=350 mm</v>
          </cell>
          <cell r="E294" t="str">
            <v>m</v>
          </cell>
          <cell r="F294">
            <v>125.92</v>
          </cell>
        </row>
        <row r="295">
          <cell r="A295" t="str">
            <v>2 S 03 401 02</v>
          </cell>
          <cell r="B295" t="str">
            <v>Estaca tipo Franki D=400 mm</v>
          </cell>
          <cell r="E295" t="str">
            <v>m</v>
          </cell>
          <cell r="F295">
            <v>138.46</v>
          </cell>
        </row>
        <row r="296">
          <cell r="A296" t="str">
            <v>2 S 03 401 03</v>
          </cell>
          <cell r="B296" t="str">
            <v>Estaca tipo Franki D=520 mm</v>
          </cell>
          <cell r="E296" t="str">
            <v>m</v>
          </cell>
          <cell r="F296">
            <v>190.99</v>
          </cell>
        </row>
        <row r="297">
          <cell r="A297" t="str">
            <v>2 S 03 401 04</v>
          </cell>
          <cell r="B297" t="str">
            <v>Estaca tipo Franki D=600 mm</v>
          </cell>
          <cell r="E297" t="str">
            <v>m</v>
          </cell>
          <cell r="F297">
            <v>238.61</v>
          </cell>
        </row>
        <row r="298">
          <cell r="A298" t="str">
            <v>2 S 03 402 01</v>
          </cell>
          <cell r="B298" t="str">
            <v>Cravação estacas pré-mold. de concreto 30 x 30 cm</v>
          </cell>
          <cell r="E298" t="str">
            <v>m</v>
          </cell>
          <cell r="F298">
            <v>127.15</v>
          </cell>
        </row>
        <row r="299">
          <cell r="A299" t="str">
            <v>2 S 03 404 01</v>
          </cell>
          <cell r="B299" t="str">
            <v>Forn. e crav. estacas perfil met. I de 10" simples</v>
          </cell>
          <cell r="E299" t="str">
            <v>m</v>
          </cell>
          <cell r="F299">
            <v>260.58999999999997</v>
          </cell>
        </row>
        <row r="300">
          <cell r="A300" t="str">
            <v>2 S 03 404 04</v>
          </cell>
          <cell r="B300" t="str">
            <v>Forn. e crav. estacas perfil met. I de 10" duplo</v>
          </cell>
          <cell r="E300" t="str">
            <v>m</v>
          </cell>
          <cell r="F300">
            <v>403.83</v>
          </cell>
        </row>
        <row r="301">
          <cell r="A301" t="str">
            <v>2 S 03 404 11</v>
          </cell>
          <cell r="B301" t="str">
            <v>Cravação estacas met. trilhos soldados - estrela</v>
          </cell>
          <cell r="E301" t="str">
            <v>m</v>
          </cell>
          <cell r="F301">
            <v>266.54000000000002</v>
          </cell>
        </row>
        <row r="302">
          <cell r="A302" t="str">
            <v>2 S 03 410 01</v>
          </cell>
          <cell r="B302" t="str">
            <v>Tubulão a céu aberto diâmetro externo = 1,00 m</v>
          </cell>
          <cell r="E302" t="str">
            <v>m</v>
          </cell>
          <cell r="F302">
            <v>773.36</v>
          </cell>
        </row>
        <row r="303">
          <cell r="A303" t="str">
            <v>2 S 03 410 11</v>
          </cell>
          <cell r="B303" t="str">
            <v>Tubulão a céu aberto diâmetro externo = 1,20 m</v>
          </cell>
          <cell r="E303" t="str">
            <v>m</v>
          </cell>
          <cell r="F303">
            <v>1002.96</v>
          </cell>
        </row>
        <row r="304">
          <cell r="A304" t="str">
            <v>2 S 03 410 21</v>
          </cell>
          <cell r="B304" t="str">
            <v>Tubulão a céu aberto diâmetro externo = 1,40 m</v>
          </cell>
          <cell r="E304" t="str">
            <v>m</v>
          </cell>
          <cell r="F304">
            <v>1253.0999999999999</v>
          </cell>
        </row>
        <row r="305">
          <cell r="A305" t="str">
            <v>2 S 03 410 31</v>
          </cell>
          <cell r="B305" t="str">
            <v>Tubulão a céu aberto diâmetro externo = 1,60 m</v>
          </cell>
          <cell r="E305" t="str">
            <v>m</v>
          </cell>
          <cell r="F305">
            <v>1513.82</v>
          </cell>
        </row>
        <row r="306">
          <cell r="A306" t="str">
            <v>2 S 03 410 41</v>
          </cell>
          <cell r="B306" t="str">
            <v>Tubulão a céu aberto diâmetro externo = 1,80 m</v>
          </cell>
          <cell r="E306" t="str">
            <v>m</v>
          </cell>
          <cell r="F306">
            <v>1826.88</v>
          </cell>
        </row>
        <row r="307">
          <cell r="A307" t="str">
            <v>2 S 03 410 51</v>
          </cell>
          <cell r="B307" t="str">
            <v>Tubulão a céu aberto diâmetro externo = 2,00 m</v>
          </cell>
          <cell r="E307" t="str">
            <v>m</v>
          </cell>
          <cell r="F307">
            <v>2174.0300000000002</v>
          </cell>
        </row>
        <row r="308">
          <cell r="A308" t="str">
            <v>2 S 03 410 61</v>
          </cell>
          <cell r="B308" t="str">
            <v>Tubulão a céu aberto diâmetro externo = 2,20 m</v>
          </cell>
          <cell r="E308" t="str">
            <v>m</v>
          </cell>
          <cell r="F308">
            <v>2588.98</v>
          </cell>
        </row>
        <row r="309">
          <cell r="A309" t="str">
            <v>2 S 03 411 11</v>
          </cell>
          <cell r="B309" t="str">
            <v>Tub.ar comp.D=1,2 m prof.até 12 m lâmina d'água LF</v>
          </cell>
          <cell r="E309" t="str">
            <v>m</v>
          </cell>
          <cell r="F309">
            <v>2381.86</v>
          </cell>
        </row>
        <row r="310">
          <cell r="A310" t="str">
            <v>2 S 03 411 12</v>
          </cell>
          <cell r="B310" t="str">
            <v>Tub.ar comp.D=1,2 m prof. 12/18 m lâmina d'água LF</v>
          </cell>
          <cell r="E310" t="str">
            <v>m</v>
          </cell>
          <cell r="F310">
            <v>2648.55</v>
          </cell>
        </row>
        <row r="311">
          <cell r="A311" t="str">
            <v>2 S 03 411 13</v>
          </cell>
          <cell r="B311" t="str">
            <v>Tub.ar comp.D=1,2 m prof. 18/24 m lâmina d'água LF</v>
          </cell>
          <cell r="E311" t="str">
            <v>m</v>
          </cell>
          <cell r="F311">
            <v>2937.19</v>
          </cell>
        </row>
        <row r="312">
          <cell r="A312" t="str">
            <v>2 S 03 411 14</v>
          </cell>
          <cell r="B312" t="str">
            <v>Tub.ar comp.D=1,2 m prof. 24/27 m lâmina d'água LF</v>
          </cell>
          <cell r="E312" t="str">
            <v>m</v>
          </cell>
          <cell r="F312">
            <v>3358.9</v>
          </cell>
        </row>
        <row r="313">
          <cell r="A313" t="str">
            <v>2 S 03 411 15</v>
          </cell>
          <cell r="B313" t="str">
            <v>Tub.ar.comp.D=1,2 m prof. 27/31 m lâmina d'água LF</v>
          </cell>
          <cell r="E313" t="str">
            <v>m</v>
          </cell>
          <cell r="F313">
            <v>3944.44</v>
          </cell>
        </row>
        <row r="314">
          <cell r="A314" t="str">
            <v>2 S 03 411 21</v>
          </cell>
          <cell r="B314" t="str">
            <v>Tub.ar.comp.D=1,4 m prof.até 12 m lâmina d'água LF</v>
          </cell>
          <cell r="E314" t="str">
            <v>m</v>
          </cell>
          <cell r="F314">
            <v>3082.9</v>
          </cell>
        </row>
        <row r="315">
          <cell r="A315" t="str">
            <v>2 S 03 411 22</v>
          </cell>
          <cell r="B315" t="str">
            <v>Tub.ar comp.D=1,4 m prof. 12/18 m lâmina d'água LF</v>
          </cell>
          <cell r="E315" t="str">
            <v>m</v>
          </cell>
          <cell r="F315">
            <v>3441.26</v>
          </cell>
        </row>
        <row r="316">
          <cell r="A316" t="str">
            <v>2 S 03 411 23</v>
          </cell>
          <cell r="B316" t="str">
            <v>Tub.ar comp.D=1,4 m prof. 18/24 m lâmina d'água LF</v>
          </cell>
          <cell r="E316" t="str">
            <v>m</v>
          </cell>
          <cell r="F316">
            <v>3828.28</v>
          </cell>
        </row>
        <row r="317">
          <cell r="A317" t="str">
            <v>2 S 03 411 24</v>
          </cell>
          <cell r="B317" t="str">
            <v>Tub.ar comp.D=1,4 m prof. 24/27 m lâmina d'água LF</v>
          </cell>
          <cell r="E317" t="str">
            <v>m</v>
          </cell>
          <cell r="F317">
            <v>4394.09</v>
          </cell>
        </row>
        <row r="318">
          <cell r="A318" t="str">
            <v>2 S 03 411 25</v>
          </cell>
          <cell r="B318" t="str">
            <v>Tub.ar comp.D=1,4 m prof. 27/31 m lâmina d'água LF</v>
          </cell>
          <cell r="E318" t="str">
            <v>m</v>
          </cell>
          <cell r="F318">
            <v>5346.16</v>
          </cell>
        </row>
        <row r="319">
          <cell r="A319" t="str">
            <v>2 S 03 411 31</v>
          </cell>
          <cell r="B319" t="str">
            <v>Tub.ar comp.D=1,6 m prof.até 12 m lâmina d'água LF</v>
          </cell>
          <cell r="E319" t="str">
            <v>m</v>
          </cell>
          <cell r="F319">
            <v>3921.04</v>
          </cell>
        </row>
        <row r="320">
          <cell r="A320" t="str">
            <v>2 S 03 411 32</v>
          </cell>
          <cell r="B320" t="str">
            <v>Tub.ar comp.D=1,6 m prof. 12/18 m lâmina d'água LF</v>
          </cell>
          <cell r="E320" t="str">
            <v>m</v>
          </cell>
          <cell r="F320">
            <v>4394.1899999999996</v>
          </cell>
        </row>
        <row r="321">
          <cell r="A321" t="str">
            <v>2 S 03 411 33</v>
          </cell>
          <cell r="B321" t="str">
            <v>Tub.ar comp.D=1,6 m prof. 18/24 m lâmina d'água LF</v>
          </cell>
          <cell r="E321" t="str">
            <v>m</v>
          </cell>
          <cell r="F321">
            <v>4905.6000000000004</v>
          </cell>
        </row>
        <row r="322">
          <cell r="A322" t="str">
            <v>2 S 03 411 34</v>
          </cell>
          <cell r="B322" t="str">
            <v>Tub.ar comp.D=1,6 m prof. 24/27 m lâmina d'água LF</v>
          </cell>
          <cell r="E322" t="str">
            <v>m</v>
          </cell>
          <cell r="F322">
            <v>5653.63</v>
          </cell>
        </row>
        <row r="323">
          <cell r="A323" t="str">
            <v>2 S 03 411 35</v>
          </cell>
          <cell r="B323" t="str">
            <v>Tub.ar comp.D=1,6 m prof. 27/31 m lâmina d'água LF</v>
          </cell>
          <cell r="E323" t="str">
            <v>m</v>
          </cell>
          <cell r="F323">
            <v>6911.34</v>
          </cell>
        </row>
        <row r="324">
          <cell r="A324" t="str">
            <v>2 S 03 411 41</v>
          </cell>
          <cell r="B324" t="str">
            <v>Tub.ar comp.D=1,8 m prof.até 12 m lâmina d'água LF</v>
          </cell>
          <cell r="E324" t="str">
            <v>m</v>
          </cell>
          <cell r="F324">
            <v>4925.0200000000004</v>
          </cell>
        </row>
        <row r="325">
          <cell r="A325" t="str">
            <v>2 S 03 411 42</v>
          </cell>
          <cell r="B325" t="str">
            <v>Tub.ar comp.D=1,8 m prof. 12/18 m lâmina d'água LF</v>
          </cell>
          <cell r="E325" t="str">
            <v>m</v>
          </cell>
          <cell r="F325">
            <v>5532.88</v>
          </cell>
        </row>
        <row r="326">
          <cell r="A326" t="str">
            <v>2 S 03 411 43</v>
          </cell>
          <cell r="B326" t="str">
            <v>Tub.ar comp.D=1,8 m prof. 18/24 m lâmina d'água LF</v>
          </cell>
          <cell r="E326" t="str">
            <v>m</v>
          </cell>
          <cell r="F326">
            <v>6193.77</v>
          </cell>
        </row>
        <row r="327">
          <cell r="A327" t="str">
            <v>2 S 03 411 44</v>
          </cell>
          <cell r="B327" t="str">
            <v>Tub.ar comp.D=1,8 m prof. 24/27 m lâmina d'água LF</v>
          </cell>
          <cell r="E327" t="str">
            <v>m</v>
          </cell>
          <cell r="F327">
            <v>7163.5</v>
          </cell>
        </row>
        <row r="328">
          <cell r="A328" t="str">
            <v>2 S 03 411 45</v>
          </cell>
          <cell r="B328" t="str">
            <v>Tub.ar comp.D=1,8 m prof. 27/31 m lâmina d'água LF</v>
          </cell>
          <cell r="E328" t="str">
            <v>m</v>
          </cell>
          <cell r="F328">
            <v>8788.49</v>
          </cell>
        </row>
        <row r="329">
          <cell r="A329" t="str">
            <v>2 S 03 411 51</v>
          </cell>
          <cell r="B329" t="str">
            <v>Tub.ar comp.D=2,0 m até 12 m lâmina d'água LF</v>
          </cell>
          <cell r="E329" t="str">
            <v>m</v>
          </cell>
          <cell r="F329">
            <v>5872.03</v>
          </cell>
        </row>
        <row r="330">
          <cell r="A330" t="str">
            <v>2 S 03 411 52</v>
          </cell>
          <cell r="B330" t="str">
            <v>Tub.ar comp.D=2,0 m prof. 12/18 m lâmina d'água LF</v>
          </cell>
          <cell r="E330" t="str">
            <v>m</v>
          </cell>
          <cell r="F330">
            <v>6605.12</v>
          </cell>
        </row>
        <row r="331">
          <cell r="A331" t="str">
            <v>2 S 03 411 53</v>
          </cell>
          <cell r="B331" t="str">
            <v>Tub.ar comp.D=2,0 m prof.18/24 m lâmina d'água LF</v>
          </cell>
          <cell r="E331" t="str">
            <v>m</v>
          </cell>
          <cell r="F331">
            <v>7430.86</v>
          </cell>
        </row>
        <row r="332">
          <cell r="A332" t="str">
            <v>2 S 03 411 54</v>
          </cell>
          <cell r="B332" t="str">
            <v>Tub.ar comp.D=2,0 m prof.24/27 m lâmina d'água LF</v>
          </cell>
          <cell r="E332" t="str">
            <v>m</v>
          </cell>
          <cell r="F332">
            <v>8557.61</v>
          </cell>
        </row>
        <row r="333">
          <cell r="A333" t="str">
            <v>2 S 03 411 55</v>
          </cell>
          <cell r="B333" t="str">
            <v>Tub.ar comp.D=2,0 m prof.27/31 m lâmina d'água LF</v>
          </cell>
          <cell r="E333" t="str">
            <v>m</v>
          </cell>
          <cell r="F333">
            <v>10507.63</v>
          </cell>
        </row>
        <row r="334">
          <cell r="A334" t="str">
            <v>2 S 03 411 61</v>
          </cell>
          <cell r="B334" t="str">
            <v>Tub.ar comp.D=2,2 m prof.até 12 m lâmina d'água LF</v>
          </cell>
          <cell r="E334" t="str">
            <v>m</v>
          </cell>
          <cell r="F334">
            <v>7211.43</v>
          </cell>
        </row>
        <row r="335">
          <cell r="A335" t="str">
            <v>2 S 03 411 62</v>
          </cell>
          <cell r="B335" t="str">
            <v>Tub.ar comp.D=2,2 m prof.12/18 m lâmina d'água LF</v>
          </cell>
          <cell r="E335" t="str">
            <v>m</v>
          </cell>
          <cell r="F335">
            <v>8127.56</v>
          </cell>
        </row>
        <row r="336">
          <cell r="A336" t="str">
            <v>2 S 03 411 63</v>
          </cell>
          <cell r="B336" t="str">
            <v>Tub.ar comp.D=2,2 m prof.18/24 m lâmina d'água LF</v>
          </cell>
          <cell r="E336" t="str">
            <v>m</v>
          </cell>
          <cell r="F336">
            <v>9120.11</v>
          </cell>
        </row>
        <row r="337">
          <cell r="A337" t="str">
            <v>2 S 03 411 64</v>
          </cell>
          <cell r="B337" t="str">
            <v>Tub.ar comp.D=2,2 m prof.24/27 m lâmina d'água LF</v>
          </cell>
          <cell r="E337" t="str">
            <v>m</v>
          </cell>
          <cell r="F337">
            <v>10568.89</v>
          </cell>
        </row>
        <row r="338">
          <cell r="A338" t="str">
            <v>2 S 03 411 65</v>
          </cell>
          <cell r="B338" t="str">
            <v>Tub.ar comp.D=2,2 m prof.27/31m lâmina d'água LF</v>
          </cell>
          <cell r="E338" t="str">
            <v>m</v>
          </cell>
          <cell r="F338">
            <v>12527.11</v>
          </cell>
        </row>
        <row r="339">
          <cell r="A339" t="str">
            <v>2 S 03 412 01</v>
          </cell>
          <cell r="B339" t="str">
            <v>Esc.p/alarg. base tub.ar comp.prof. até 12 m LF</v>
          </cell>
          <cell r="E339" t="str">
            <v>m3</v>
          </cell>
          <cell r="F339">
            <v>1352.9</v>
          </cell>
        </row>
        <row r="340">
          <cell r="A340" t="str">
            <v>2 S 03 412 02</v>
          </cell>
          <cell r="B340" t="str">
            <v>Esc.p/alarg. base tub.ar comp.prof.12/18 m LF</v>
          </cell>
          <cell r="E340" t="str">
            <v>m3</v>
          </cell>
          <cell r="F340">
            <v>1584.9</v>
          </cell>
        </row>
        <row r="341">
          <cell r="A341" t="str">
            <v>2 S 03 412 03</v>
          </cell>
          <cell r="B341" t="str">
            <v>Esc.p/alarg. base tub.ar comp.prof.18/24 m LF</v>
          </cell>
          <cell r="E341" t="str">
            <v>m3</v>
          </cell>
          <cell r="F341">
            <v>1835.63</v>
          </cell>
        </row>
        <row r="342">
          <cell r="A342" t="str">
            <v>2 S 03 412 04</v>
          </cell>
          <cell r="B342" t="str">
            <v>Esc.p/alarg. base tub.ar comp.prof.24/27 m LF</v>
          </cell>
          <cell r="E342" t="str">
            <v>m3</v>
          </cell>
          <cell r="F342">
            <v>2201.66</v>
          </cell>
        </row>
        <row r="343">
          <cell r="A343" t="str">
            <v>2 S 03 412 05</v>
          </cell>
          <cell r="B343" t="str">
            <v>Esc.p/alarg. base tub.ar comp.prof.27/31m LF</v>
          </cell>
          <cell r="E343" t="str">
            <v>m3</v>
          </cell>
          <cell r="F343">
            <v>2819.05</v>
          </cell>
        </row>
        <row r="344">
          <cell r="A344" t="str">
            <v>2 S 03 412 11</v>
          </cell>
          <cell r="B344" t="str">
            <v>Forn.lanç.conc. base tub.ar comp.até 12m LF</v>
          </cell>
          <cell r="E344" t="str">
            <v>m3</v>
          </cell>
          <cell r="F344">
            <v>296.33</v>
          </cell>
        </row>
        <row r="345">
          <cell r="A345" t="str">
            <v>2 S 03 412 12</v>
          </cell>
          <cell r="B345" t="str">
            <v>Forn.lanc.conc.base tub.ar comp.prof.12/18m LF</v>
          </cell>
          <cell r="E345" t="str">
            <v>m3</v>
          </cell>
          <cell r="F345">
            <v>316.25</v>
          </cell>
        </row>
        <row r="346">
          <cell r="A346" t="str">
            <v>2 S 03 412 13</v>
          </cell>
          <cell r="B346" t="str">
            <v>Forn.lanç.conc.base tub.ar comp.prof.18/24m LF</v>
          </cell>
          <cell r="E346" t="str">
            <v>m3</v>
          </cell>
          <cell r="F346">
            <v>337.81</v>
          </cell>
        </row>
        <row r="347">
          <cell r="A347" t="str">
            <v>2 S 03 412 14</v>
          </cell>
          <cell r="B347" t="str">
            <v>Forn.lanç.conc.base tub.ar comp.prof.24/27m LF</v>
          </cell>
          <cell r="E347" t="str">
            <v>m3</v>
          </cell>
          <cell r="F347">
            <v>368.94</v>
          </cell>
        </row>
        <row r="348">
          <cell r="A348" t="str">
            <v>2 S 03 412 15</v>
          </cell>
          <cell r="B348" t="str">
            <v>Forn.lanç.conc.base tub.ar comp.prof. 27/31m LF</v>
          </cell>
          <cell r="E348" t="str">
            <v>m3</v>
          </cell>
          <cell r="F348">
            <v>420.85</v>
          </cell>
        </row>
        <row r="349">
          <cell r="A349" t="str">
            <v>2 S 03 510 00</v>
          </cell>
          <cell r="B349" t="str">
            <v>Aparelho apoio em neoprene fretado-forn. e aplic.</v>
          </cell>
          <cell r="E349" t="str">
            <v>kg</v>
          </cell>
          <cell r="F349">
            <v>43.54</v>
          </cell>
        </row>
        <row r="350">
          <cell r="A350" t="str">
            <v>2 S 03 700 01</v>
          </cell>
          <cell r="B350" t="str">
            <v>Fabricação guarda-corpo tipo GM, moldado no local</v>
          </cell>
          <cell r="E350" t="str">
            <v>m</v>
          </cell>
          <cell r="F350">
            <v>183.82</v>
          </cell>
        </row>
        <row r="351">
          <cell r="A351" t="str">
            <v>2 S 03 920 01</v>
          </cell>
          <cell r="B351" t="str">
            <v>Abertura concretagem bases tubulões céu aberto</v>
          </cell>
          <cell r="E351" t="str">
            <v>m3</v>
          </cell>
          <cell r="F351">
            <v>573.25</v>
          </cell>
        </row>
        <row r="352">
          <cell r="A352" t="str">
            <v>2 S 03 930 00</v>
          </cell>
          <cell r="B352" t="str">
            <v>Junta de cantoneira</v>
          </cell>
          <cell r="E352" t="str">
            <v>m</v>
          </cell>
          <cell r="F352">
            <v>71.989999999999995</v>
          </cell>
        </row>
        <row r="353">
          <cell r="A353" t="str">
            <v>2 S 03 940 00</v>
          </cell>
          <cell r="B353" t="str">
            <v>Compactação manual</v>
          </cell>
          <cell r="E353" t="str">
            <v>m3</v>
          </cell>
          <cell r="F353">
            <v>9.44</v>
          </cell>
        </row>
        <row r="354">
          <cell r="A354" t="str">
            <v>2 S 03 940 01</v>
          </cell>
          <cell r="B354" t="str">
            <v>Reaterro e compactação</v>
          </cell>
          <cell r="E354" t="str">
            <v>m3</v>
          </cell>
          <cell r="F354">
            <v>16.04</v>
          </cell>
        </row>
        <row r="355">
          <cell r="A355" t="str">
            <v>2 S 03 951 01</v>
          </cell>
          <cell r="B355" t="str">
            <v>Pintura com nata de cimento</v>
          </cell>
          <cell r="E355" t="str">
            <v>m2</v>
          </cell>
          <cell r="F355">
            <v>3.82</v>
          </cell>
        </row>
        <row r="356">
          <cell r="A356" t="str">
            <v>2 S 03 990 01</v>
          </cell>
          <cell r="B356" t="str">
            <v>Confecção e colocação cabo 4 cord de 12,7 mm - MAC</v>
          </cell>
          <cell r="E356" t="str">
            <v>kg</v>
          </cell>
          <cell r="F356">
            <v>10.93</v>
          </cell>
        </row>
        <row r="357">
          <cell r="A357" t="str">
            <v>2 S 03 990 02</v>
          </cell>
          <cell r="B357" t="str">
            <v>Confecção e colocação cabo 6 cord de 12,7 mm - MAC</v>
          </cell>
          <cell r="E357" t="str">
            <v>kg</v>
          </cell>
          <cell r="F357">
            <v>10.61</v>
          </cell>
        </row>
        <row r="358">
          <cell r="A358" t="str">
            <v>2 S 03 990 03</v>
          </cell>
          <cell r="B358" t="str">
            <v>Confecção e colocação cabo 7 cord de 12,7 mm - MAC</v>
          </cell>
          <cell r="E358" t="str">
            <v>kg</v>
          </cell>
          <cell r="F358">
            <v>9.56</v>
          </cell>
        </row>
        <row r="359">
          <cell r="A359" t="str">
            <v>2 S 03 990 04</v>
          </cell>
          <cell r="B359" t="str">
            <v>Confecção e colocação cabo 12 cord de 12,7 mm -MAC</v>
          </cell>
          <cell r="E359" t="str">
            <v>kg</v>
          </cell>
          <cell r="F359">
            <v>8.6999999999999993</v>
          </cell>
        </row>
        <row r="360">
          <cell r="A360" t="str">
            <v>2 S 03 990 05</v>
          </cell>
          <cell r="B360" t="str">
            <v>Confecção e colocação cabo 4 cord. D=12,7mm FREYSS</v>
          </cell>
          <cell r="E360" t="str">
            <v>kg</v>
          </cell>
          <cell r="F360">
            <v>11.39</v>
          </cell>
        </row>
        <row r="361">
          <cell r="A361" t="str">
            <v>2 S 03 990 06</v>
          </cell>
          <cell r="B361" t="str">
            <v>Confecção e colocação cabo 6 cord. D=12,7mm FREYSS</v>
          </cell>
          <cell r="E361" t="str">
            <v>kg</v>
          </cell>
          <cell r="F361">
            <v>10.1</v>
          </cell>
        </row>
        <row r="362">
          <cell r="A362" t="str">
            <v>2 S 03 990 07</v>
          </cell>
          <cell r="B362" t="str">
            <v>Confecção e colocação cabo 7 cord. D=12,7mm FREYSS</v>
          </cell>
          <cell r="E362" t="str">
            <v>kg</v>
          </cell>
          <cell r="F362">
            <v>9.44</v>
          </cell>
        </row>
        <row r="363">
          <cell r="A363" t="str">
            <v>2 S 03 990 08</v>
          </cell>
          <cell r="B363" t="str">
            <v>Confecção e colocação cabo 12cord. D=12,7mm FREYSS</v>
          </cell>
          <cell r="E363" t="str">
            <v>kg</v>
          </cell>
          <cell r="F363">
            <v>8.41</v>
          </cell>
        </row>
        <row r="364">
          <cell r="A364" t="str">
            <v>2 S 03 991 01</v>
          </cell>
          <cell r="B364" t="str">
            <v>Dreno de PVC D=75 mm</v>
          </cell>
          <cell r="E364" t="str">
            <v>und</v>
          </cell>
          <cell r="F364">
            <v>7.79</v>
          </cell>
        </row>
        <row r="365">
          <cell r="A365" t="str">
            <v>2 S 03 991 02</v>
          </cell>
          <cell r="B365" t="str">
            <v>Dreno de PVC D=100 mm</v>
          </cell>
          <cell r="E365" t="str">
            <v>und</v>
          </cell>
          <cell r="F365">
            <v>8.1999999999999993</v>
          </cell>
        </row>
        <row r="366">
          <cell r="A366" t="str">
            <v>2 S 03 999 01</v>
          </cell>
          <cell r="B366" t="str">
            <v>Protensão e injeção cabo 4 cord. D=12,7 mm - MAC</v>
          </cell>
          <cell r="E366" t="str">
            <v>und</v>
          </cell>
          <cell r="F366">
            <v>302.45999999999998</v>
          </cell>
        </row>
        <row r="367">
          <cell r="A367" t="str">
            <v>2 S 03 999 02</v>
          </cell>
          <cell r="B367" t="str">
            <v>Protensão e injeção cabo 6 cord. D=12,7 mm - MAC</v>
          </cell>
          <cell r="E367" t="str">
            <v>und</v>
          </cell>
          <cell r="F367">
            <v>443.97</v>
          </cell>
        </row>
        <row r="368">
          <cell r="A368" t="str">
            <v>2 S 03 999 03</v>
          </cell>
          <cell r="B368" t="str">
            <v>Protensão e injeção cabo 7 cord. D=12,7 mm - MAC</v>
          </cell>
          <cell r="E368" t="str">
            <v>und</v>
          </cell>
          <cell r="F368">
            <v>441.99</v>
          </cell>
        </row>
        <row r="369">
          <cell r="A369" t="str">
            <v>2 S 03 999 04</v>
          </cell>
          <cell r="B369" t="str">
            <v>Protensão e injeção cabo 12 cord. D=12,7 mm - MAC</v>
          </cell>
          <cell r="E369" t="str">
            <v>und</v>
          </cell>
          <cell r="F369">
            <v>827.42</v>
          </cell>
        </row>
        <row r="370">
          <cell r="A370" t="str">
            <v>2 S 03 999 05</v>
          </cell>
          <cell r="B370" t="str">
            <v>Protensão e injeção cabo 4 cord. D=12,7mm - FREYSS</v>
          </cell>
          <cell r="E370" t="str">
            <v>und</v>
          </cell>
          <cell r="F370">
            <v>341.41</v>
          </cell>
        </row>
        <row r="371">
          <cell r="A371" t="str">
            <v>2 S 03 999 06</v>
          </cell>
          <cell r="B371" t="str">
            <v>Protensão e injeção cabo 6 cord. D=12,7mm - FREYSS</v>
          </cell>
          <cell r="E371" t="str">
            <v>und</v>
          </cell>
          <cell r="F371">
            <v>478.11</v>
          </cell>
        </row>
        <row r="372">
          <cell r="A372" t="str">
            <v>2 S 03 999 07</v>
          </cell>
          <cell r="B372" t="str">
            <v>Protensão e injeção cabo 7 cord. D=12,7mm - FREYSS</v>
          </cell>
          <cell r="E372" t="str">
            <v>und</v>
          </cell>
          <cell r="F372">
            <v>529.21</v>
          </cell>
        </row>
        <row r="373">
          <cell r="A373" t="str">
            <v>2 S 03 999 08</v>
          </cell>
          <cell r="B373" t="str">
            <v>Protensão e injeção cabo 12 cord. D=12,7mm FREYSS</v>
          </cell>
          <cell r="E373" t="str">
            <v>und</v>
          </cell>
          <cell r="F373">
            <v>955.7</v>
          </cell>
        </row>
        <row r="374">
          <cell r="A374" t="str">
            <v>2 S 04 000 00</v>
          </cell>
          <cell r="B374" t="str">
            <v>Escavação manual em material de 1a cat</v>
          </cell>
          <cell r="E374" t="str">
            <v>m3</v>
          </cell>
          <cell r="F374">
            <v>23.38</v>
          </cell>
        </row>
        <row r="375">
          <cell r="A375" t="str">
            <v>2 S 04 000 01</v>
          </cell>
          <cell r="B375" t="str">
            <v>Escavação manual reat.compact.mat.1a cat.</v>
          </cell>
          <cell r="E375" t="str">
            <v>m3</v>
          </cell>
          <cell r="F375">
            <v>26.21</v>
          </cell>
        </row>
        <row r="376">
          <cell r="A376" t="str">
            <v>2 S 04 001 00</v>
          </cell>
          <cell r="B376" t="str">
            <v>Escavação mecânica de vala em mat.1a cat.</v>
          </cell>
          <cell r="E376" t="str">
            <v>m3</v>
          </cell>
          <cell r="F376">
            <v>3.64</v>
          </cell>
        </row>
        <row r="377">
          <cell r="A377" t="str">
            <v>2 S 04 001 01</v>
          </cell>
          <cell r="B377" t="str">
            <v>Escavação mecânica reat. e comp. vala mat.1a cat.</v>
          </cell>
          <cell r="E377" t="str">
            <v>m3</v>
          </cell>
          <cell r="F377">
            <v>6</v>
          </cell>
        </row>
        <row r="378">
          <cell r="A378" t="str">
            <v>2 S 04 002 01</v>
          </cell>
          <cell r="B378" t="str">
            <v>Perfuração para dreno sub-horizontal mat. 1a cat.</v>
          </cell>
          <cell r="E378" t="str">
            <v>m</v>
          </cell>
          <cell r="F378">
            <v>77</v>
          </cell>
        </row>
        <row r="379">
          <cell r="A379" t="str">
            <v>2 S 04 010 00</v>
          </cell>
          <cell r="B379" t="str">
            <v>Escavação manual material 2a categoria</v>
          </cell>
          <cell r="E379" t="str">
            <v>m3</v>
          </cell>
          <cell r="F379">
            <v>24.52</v>
          </cell>
        </row>
        <row r="380">
          <cell r="A380" t="str">
            <v>2 S 04 010 01</v>
          </cell>
          <cell r="B380" t="str">
            <v>Escavação manual reat.compactação em mat.2a cat.</v>
          </cell>
          <cell r="E380" t="str">
            <v>m3</v>
          </cell>
          <cell r="F380">
            <v>32.909999999999997</v>
          </cell>
        </row>
        <row r="381">
          <cell r="A381" t="str">
            <v>2 S 04 011 00</v>
          </cell>
          <cell r="B381" t="str">
            <v>Escavação mecânica de vala em mat. 2a categoria</v>
          </cell>
          <cell r="E381" t="str">
            <v>m3</v>
          </cell>
          <cell r="F381">
            <v>4.37</v>
          </cell>
        </row>
        <row r="382">
          <cell r="A382" t="str">
            <v>2 S 04 011 01</v>
          </cell>
          <cell r="B382" t="str">
            <v>Escavação mecânica reat.compact. vala mat.2a cat.</v>
          </cell>
          <cell r="E382" t="str">
            <v>m3</v>
          </cell>
          <cell r="F382">
            <v>7.2</v>
          </cell>
        </row>
        <row r="383">
          <cell r="A383" t="str">
            <v>2 S 04 012 01</v>
          </cell>
          <cell r="B383" t="str">
            <v>Perfuração para dreno sub-horizontal mat 2a cat.</v>
          </cell>
          <cell r="E383" t="str">
            <v>m</v>
          </cell>
          <cell r="F383">
            <v>169.21</v>
          </cell>
        </row>
        <row r="384">
          <cell r="A384" t="str">
            <v>2 S 04 020 00</v>
          </cell>
          <cell r="B384" t="str">
            <v>Escavação em vala material de 3a categoria</v>
          </cell>
          <cell r="E384" t="str">
            <v>m3</v>
          </cell>
          <cell r="F384">
            <v>52.49</v>
          </cell>
        </row>
        <row r="385">
          <cell r="A385" t="str">
            <v>2 S 04 100 01</v>
          </cell>
          <cell r="B385" t="str">
            <v>Corpo BSTC D=0,60m</v>
          </cell>
          <cell r="E385" t="str">
            <v>m</v>
          </cell>
          <cell r="F385">
            <v>216.56</v>
          </cell>
        </row>
        <row r="386">
          <cell r="A386" t="str">
            <v>2 S 04 100 02</v>
          </cell>
          <cell r="B386" t="str">
            <v>Corpo BSTC D=0,80m</v>
          </cell>
          <cell r="E386" t="str">
            <v>m</v>
          </cell>
          <cell r="F386">
            <v>315.29000000000002</v>
          </cell>
        </row>
        <row r="387">
          <cell r="A387" t="str">
            <v>2 S 04 100 03</v>
          </cell>
          <cell r="B387" t="str">
            <v>Corpo BSTC D=1,00m</v>
          </cell>
          <cell r="E387" t="str">
            <v>m</v>
          </cell>
          <cell r="F387">
            <v>450.19</v>
          </cell>
        </row>
        <row r="388">
          <cell r="A388" t="str">
            <v>2 S 04 100 04</v>
          </cell>
          <cell r="B388" t="str">
            <v>Corpo BSTC D=1,20m</v>
          </cell>
          <cell r="E388" t="str">
            <v>m</v>
          </cell>
          <cell r="F388">
            <v>605.29999999999995</v>
          </cell>
        </row>
        <row r="389">
          <cell r="A389" t="str">
            <v>2 S 04 100 05</v>
          </cell>
          <cell r="B389" t="str">
            <v>Corpo BSTC D=1,50m</v>
          </cell>
          <cell r="E389" t="str">
            <v>m</v>
          </cell>
          <cell r="F389">
            <v>898.56</v>
          </cell>
        </row>
        <row r="390">
          <cell r="A390" t="str">
            <v>2 S 04 101 01</v>
          </cell>
          <cell r="B390" t="str">
            <v>Boca BSTC D=0,60 m normal</v>
          </cell>
          <cell r="E390" t="str">
            <v>und</v>
          </cell>
          <cell r="F390">
            <v>467.01</v>
          </cell>
        </row>
        <row r="391">
          <cell r="A391" t="str">
            <v>2 S 04 101 02</v>
          </cell>
          <cell r="B391" t="str">
            <v>Boca BSTC D=0,80m normal</v>
          </cell>
          <cell r="E391" t="str">
            <v>und</v>
          </cell>
          <cell r="F391">
            <v>778.51</v>
          </cell>
        </row>
        <row r="392">
          <cell r="A392" t="str">
            <v>2 S 04 101 03</v>
          </cell>
          <cell r="B392" t="str">
            <v>Boca BSTC D=1,00m normal</v>
          </cell>
          <cell r="E392" t="str">
            <v>und</v>
          </cell>
          <cell r="F392">
            <v>1204.75</v>
          </cell>
        </row>
        <row r="393">
          <cell r="A393" t="str">
            <v>2 S 04 101 04</v>
          </cell>
          <cell r="B393" t="str">
            <v>Boca BSTC D=1,20m normal</v>
          </cell>
          <cell r="E393" t="str">
            <v>und</v>
          </cell>
          <cell r="F393">
            <v>1743.56</v>
          </cell>
        </row>
        <row r="394">
          <cell r="A394" t="str">
            <v>2 S 04 101 05</v>
          </cell>
          <cell r="B394" t="str">
            <v>Boca BSTC D=1,50m normal</v>
          </cell>
          <cell r="E394" t="str">
            <v>und</v>
          </cell>
          <cell r="F394">
            <v>3148.01</v>
          </cell>
        </row>
        <row r="395">
          <cell r="A395" t="str">
            <v>2 S 04 101 06</v>
          </cell>
          <cell r="B395" t="str">
            <v>Boca BSTC D=0,60m - esc.=15</v>
          </cell>
          <cell r="E395" t="str">
            <v>und</v>
          </cell>
          <cell r="F395">
            <v>490.76</v>
          </cell>
        </row>
        <row r="396">
          <cell r="A396" t="str">
            <v>2 S 04 101 07</v>
          </cell>
          <cell r="B396" t="str">
            <v>Boca BSTC D=0,80 m - esc.=15</v>
          </cell>
          <cell r="E396" t="str">
            <v>und</v>
          </cell>
          <cell r="F396">
            <v>819.08</v>
          </cell>
        </row>
        <row r="397">
          <cell r="A397" t="str">
            <v>2 S 04 101 08</v>
          </cell>
          <cell r="B397" t="str">
            <v>Boca BSTC D=1,00 m - esc.=15</v>
          </cell>
          <cell r="E397" t="str">
            <v>und</v>
          </cell>
          <cell r="F397">
            <v>1263.28</v>
          </cell>
        </row>
        <row r="398">
          <cell r="A398" t="str">
            <v>2 S 04 101 09</v>
          </cell>
          <cell r="B398" t="str">
            <v>Boca BSTC D=1,20 m - esc.=15</v>
          </cell>
          <cell r="E398" t="str">
            <v>und</v>
          </cell>
          <cell r="F398">
            <v>1834.07</v>
          </cell>
        </row>
        <row r="399">
          <cell r="A399" t="str">
            <v>2 S 04 101 10</v>
          </cell>
          <cell r="B399" t="str">
            <v>Boca BSTC D=1,50 m - esc.=15</v>
          </cell>
          <cell r="E399" t="str">
            <v>und</v>
          </cell>
          <cell r="F399">
            <v>3317.23</v>
          </cell>
        </row>
        <row r="400">
          <cell r="A400" t="str">
            <v>2 S 04 101 11</v>
          </cell>
          <cell r="B400" t="str">
            <v>Boca BSTC D=0,60 m - esc.=30</v>
          </cell>
          <cell r="E400" t="str">
            <v>und</v>
          </cell>
          <cell r="F400">
            <v>547.66</v>
          </cell>
        </row>
        <row r="401">
          <cell r="A401" t="str">
            <v>2 S 04 101 12</v>
          </cell>
          <cell r="B401" t="str">
            <v>Boca BSTC D=0,80 m - esc.=30</v>
          </cell>
          <cell r="E401" t="str">
            <v>und</v>
          </cell>
          <cell r="F401">
            <v>911.4</v>
          </cell>
        </row>
        <row r="402">
          <cell r="A402" t="str">
            <v>2 S 04 101 13</v>
          </cell>
          <cell r="B402" t="str">
            <v>Boca BSTC D=1,00 m - esc.=30</v>
          </cell>
          <cell r="E402" t="str">
            <v>und</v>
          </cell>
          <cell r="F402">
            <v>1405.29</v>
          </cell>
        </row>
        <row r="403">
          <cell r="A403" t="str">
            <v>2 S 04 101 14</v>
          </cell>
          <cell r="B403" t="str">
            <v>Boca BSTC D=1,20 m - esc.=30</v>
          </cell>
          <cell r="E403" t="str">
            <v>und</v>
          </cell>
          <cell r="F403">
            <v>2045.56</v>
          </cell>
        </row>
        <row r="404">
          <cell r="A404" t="str">
            <v>2 S 04 101 15</v>
          </cell>
          <cell r="B404" t="str">
            <v>Boca BSTC D=1,50 m - esc.=30</v>
          </cell>
          <cell r="E404" t="str">
            <v>und</v>
          </cell>
          <cell r="F404">
            <v>3710.45</v>
          </cell>
        </row>
        <row r="405">
          <cell r="A405" t="str">
            <v>2 S 04 101 16</v>
          </cell>
          <cell r="B405" t="str">
            <v>Boca BSTC D=0,60 m - esc.=45</v>
          </cell>
          <cell r="E405" t="str">
            <v>und</v>
          </cell>
          <cell r="F405">
            <v>676.96</v>
          </cell>
        </row>
        <row r="406">
          <cell r="A406" t="str">
            <v>2 S 04 101 17</v>
          </cell>
          <cell r="B406" t="str">
            <v>Boca BSTC D=0,80 m - esc.=45</v>
          </cell>
          <cell r="E406" t="str">
            <v>und</v>
          </cell>
          <cell r="F406">
            <v>1226.7</v>
          </cell>
        </row>
        <row r="407">
          <cell r="A407" t="str">
            <v>2 S 04 101 18</v>
          </cell>
          <cell r="B407" t="str">
            <v>Boca BSTC D=1,00 m - esc.=45</v>
          </cell>
          <cell r="E407" t="str">
            <v>und</v>
          </cell>
          <cell r="F407">
            <v>1742.67</v>
          </cell>
        </row>
        <row r="408">
          <cell r="A408" t="str">
            <v>2 S 04 101 19</v>
          </cell>
          <cell r="B408" t="str">
            <v>Boca BSTC D=1,20 m - esc.=45</v>
          </cell>
          <cell r="E408" t="str">
            <v>und</v>
          </cell>
          <cell r="F408">
            <v>2538.5</v>
          </cell>
        </row>
        <row r="409">
          <cell r="A409" t="str">
            <v>2 S 04 101 20</v>
          </cell>
          <cell r="B409" t="str">
            <v>Boca BSTC D=1,50 m - esc.=45</v>
          </cell>
          <cell r="E409" t="str">
            <v>und</v>
          </cell>
          <cell r="F409">
            <v>4665.8900000000003</v>
          </cell>
        </row>
        <row r="410">
          <cell r="A410" t="str">
            <v>2 S 04 110 01</v>
          </cell>
          <cell r="B410" t="str">
            <v>Corpo BDTC D=1,00m</v>
          </cell>
          <cell r="E410" t="str">
            <v>m</v>
          </cell>
          <cell r="F410">
            <v>927.15</v>
          </cell>
        </row>
        <row r="411">
          <cell r="A411" t="str">
            <v>2 S 04 110 02</v>
          </cell>
          <cell r="B411" t="str">
            <v>Corpo BDTC D=1,20m</v>
          </cell>
          <cell r="E411" t="str">
            <v>m</v>
          </cell>
          <cell r="F411">
            <v>1186.5</v>
          </cell>
        </row>
        <row r="412">
          <cell r="A412" t="str">
            <v>2 S 04 110 03</v>
          </cell>
          <cell r="B412" t="str">
            <v>Corpo BDTC D=1,50m</v>
          </cell>
          <cell r="E412" t="str">
            <v>m</v>
          </cell>
          <cell r="F412">
            <v>1894.91</v>
          </cell>
        </row>
        <row r="413">
          <cell r="A413" t="str">
            <v>2 S 04 111 01</v>
          </cell>
          <cell r="B413" t="str">
            <v>Boca BDTC D=1,00m normal</v>
          </cell>
          <cell r="E413" t="str">
            <v>und</v>
          </cell>
          <cell r="F413">
            <v>1687.18</v>
          </cell>
        </row>
        <row r="414">
          <cell r="A414" t="str">
            <v>2 S 04 111 02</v>
          </cell>
          <cell r="B414" t="str">
            <v>Boca BDTC D=1,20m normal</v>
          </cell>
          <cell r="E414" t="str">
            <v>und</v>
          </cell>
          <cell r="F414">
            <v>2449.44</v>
          </cell>
        </row>
        <row r="415">
          <cell r="A415" t="str">
            <v>2 S 04 111 03</v>
          </cell>
          <cell r="B415" t="str">
            <v>Boca BDTC D=1,50m normal</v>
          </cell>
          <cell r="E415" t="str">
            <v>und</v>
          </cell>
          <cell r="F415">
            <v>4303.68</v>
          </cell>
        </row>
        <row r="416">
          <cell r="A416" t="str">
            <v>2 S 04 111 05</v>
          </cell>
          <cell r="B416" t="str">
            <v>Boca BDTC D=1,00 m - esc.=15</v>
          </cell>
          <cell r="E416" t="str">
            <v>und</v>
          </cell>
          <cell r="F416">
            <v>1762.9</v>
          </cell>
        </row>
        <row r="417">
          <cell r="A417" t="str">
            <v>2 S 04 111 06</v>
          </cell>
          <cell r="B417" t="str">
            <v>Boca BDTC D=1,20 m - esc.=15</v>
          </cell>
          <cell r="E417" t="str">
            <v>und</v>
          </cell>
          <cell r="F417">
            <v>2564.41</v>
          </cell>
        </row>
        <row r="418">
          <cell r="A418" t="str">
            <v>2 S 04 111 07</v>
          </cell>
          <cell r="B418" t="str">
            <v>Boca BDTC D=1,50 m - esc.=15</v>
          </cell>
          <cell r="E418" t="str">
            <v>und</v>
          </cell>
          <cell r="F418">
            <v>4518.67</v>
          </cell>
        </row>
        <row r="419">
          <cell r="A419" t="str">
            <v>2 S 04 111 08</v>
          </cell>
          <cell r="B419" t="str">
            <v>Boca BDTC D=1,00 - esc.=30</v>
          </cell>
          <cell r="E419" t="str">
            <v>und</v>
          </cell>
          <cell r="F419">
            <v>1960.49</v>
          </cell>
        </row>
        <row r="420">
          <cell r="A420" t="str">
            <v>2 S 04 111 09</v>
          </cell>
          <cell r="B420" t="str">
            <v>Boca BDTC D=1,20 m - esc.=30</v>
          </cell>
          <cell r="E420" t="str">
            <v>und</v>
          </cell>
          <cell r="F420">
            <v>2854.31</v>
          </cell>
        </row>
        <row r="421">
          <cell r="A421" t="str">
            <v>2 S 04 111 10</v>
          </cell>
          <cell r="B421" t="str">
            <v>Boca BDTC D=1,50 m - esc.=30</v>
          </cell>
          <cell r="E421" t="str">
            <v>und</v>
          </cell>
          <cell r="F421">
            <v>5049.58</v>
          </cell>
        </row>
        <row r="422">
          <cell r="A422" t="str">
            <v>2 S 04 111 11</v>
          </cell>
          <cell r="B422" t="str">
            <v>Boca BDTC D=1,00 m - esc.=45</v>
          </cell>
          <cell r="E422" t="str">
            <v>und</v>
          </cell>
          <cell r="F422">
            <v>2420.2399999999998</v>
          </cell>
        </row>
        <row r="423">
          <cell r="A423" t="str">
            <v>2 S 04 111 12</v>
          </cell>
          <cell r="B423" t="str">
            <v>Boca BDTC D=1,20 m - esc.=45</v>
          </cell>
          <cell r="E423" t="str">
            <v>und</v>
          </cell>
          <cell r="F423">
            <v>3523.01</v>
          </cell>
        </row>
        <row r="424">
          <cell r="A424" t="str">
            <v>2 S 04 111 13</v>
          </cell>
          <cell r="B424" t="str">
            <v>Boca BDTC D=1,50 m - esc.=45</v>
          </cell>
          <cell r="E424" t="str">
            <v>und</v>
          </cell>
          <cell r="F424">
            <v>6248.02</v>
          </cell>
        </row>
        <row r="425">
          <cell r="A425" t="str">
            <v>2 S 04 120 01</v>
          </cell>
          <cell r="B425" t="str">
            <v>Corpo BTTC D=1,00m</v>
          </cell>
          <cell r="E425" t="str">
            <v>m</v>
          </cell>
          <cell r="F425">
            <v>1307.51</v>
          </cell>
        </row>
        <row r="426">
          <cell r="A426" t="str">
            <v>2 S 04 120 02</v>
          </cell>
          <cell r="B426" t="str">
            <v>Corpo BTTC D=1,20m</v>
          </cell>
          <cell r="E426" t="str">
            <v>m</v>
          </cell>
          <cell r="F426">
            <v>1768.82</v>
          </cell>
        </row>
        <row r="427">
          <cell r="A427" t="str">
            <v>2 S 04 120 03</v>
          </cell>
          <cell r="B427" t="str">
            <v>Corpo BTTC D=1,50m</v>
          </cell>
          <cell r="E427" t="str">
            <v>m</v>
          </cell>
          <cell r="F427">
            <v>2637.95</v>
          </cell>
        </row>
        <row r="428">
          <cell r="A428" t="str">
            <v>2 S 04 121 01</v>
          </cell>
          <cell r="B428" t="str">
            <v>Boca BTTC D=1,00m normal</v>
          </cell>
          <cell r="E428" t="str">
            <v>und</v>
          </cell>
          <cell r="F428">
            <v>2177.25</v>
          </cell>
        </row>
        <row r="429">
          <cell r="A429" t="str">
            <v>2 S 04 121 02</v>
          </cell>
          <cell r="B429" t="str">
            <v>Boca BTTC D=1,20m normal</v>
          </cell>
          <cell r="E429" t="str">
            <v>und</v>
          </cell>
          <cell r="F429">
            <v>3162.21</v>
          </cell>
        </row>
        <row r="430">
          <cell r="A430" t="str">
            <v>2 S 04 121 03</v>
          </cell>
          <cell r="B430" t="str">
            <v>Boca BTTC D=1,50m normal</v>
          </cell>
          <cell r="E430" t="str">
            <v>und</v>
          </cell>
          <cell r="F430">
            <v>5501.76</v>
          </cell>
        </row>
        <row r="431">
          <cell r="A431" t="str">
            <v>2 S 04 121 04</v>
          </cell>
          <cell r="B431" t="str">
            <v>Boca BTTC D=1,00 m - esc.=15</v>
          </cell>
          <cell r="E431" t="str">
            <v>und</v>
          </cell>
          <cell r="F431">
            <v>2268.85</v>
          </cell>
        </row>
        <row r="432">
          <cell r="A432" t="str">
            <v>2 S 04 121 05</v>
          </cell>
          <cell r="B432" t="str">
            <v>Boca BTTC D=1,20 m - esc.=15</v>
          </cell>
          <cell r="E432" t="str">
            <v>und</v>
          </cell>
          <cell r="F432">
            <v>3302.99</v>
          </cell>
        </row>
        <row r="433">
          <cell r="A433" t="str">
            <v>2 S 04 121 06</v>
          </cell>
          <cell r="B433" t="str">
            <v>Boca BTTC D=1,50 m - esc.=15</v>
          </cell>
          <cell r="E433" t="str">
            <v>und</v>
          </cell>
          <cell r="F433">
            <v>5751.61</v>
          </cell>
        </row>
        <row r="434">
          <cell r="A434" t="str">
            <v>2 S 04 121 07</v>
          </cell>
          <cell r="B434" t="str">
            <v>Boca BTTC D=1,00 m - esc.=30</v>
          </cell>
          <cell r="E434" t="str">
            <v>und</v>
          </cell>
          <cell r="F434">
            <v>2524.5500000000002</v>
          </cell>
        </row>
        <row r="435">
          <cell r="A435" t="str">
            <v>2 S 04 121 08</v>
          </cell>
          <cell r="B435" t="str">
            <v>Boca BTTC D=1,20 m - esc.=30</v>
          </cell>
          <cell r="E435" t="str">
            <v>und</v>
          </cell>
          <cell r="F435">
            <v>3674.13</v>
          </cell>
        </row>
        <row r="436">
          <cell r="A436" t="str">
            <v>2 S 04 121 09</v>
          </cell>
          <cell r="B436" t="str">
            <v>Boca BTTC D=1,50 m - esc.=30</v>
          </cell>
          <cell r="E436" t="str">
            <v>und</v>
          </cell>
          <cell r="F436">
            <v>6416.14</v>
          </cell>
        </row>
        <row r="437">
          <cell r="A437" t="str">
            <v>2 S 04 121 10</v>
          </cell>
          <cell r="B437" t="str">
            <v>Boca BTTC D=1,00 m - esc.=45</v>
          </cell>
          <cell r="E437" t="str">
            <v>und</v>
          </cell>
          <cell r="F437">
            <v>3102.83</v>
          </cell>
        </row>
        <row r="438">
          <cell r="A438" t="str">
            <v>2 S 04 121 11</v>
          </cell>
          <cell r="B438" t="str">
            <v>Boca BTTC D=1,20 m - esc.=45</v>
          </cell>
          <cell r="E438" t="str">
            <v>und</v>
          </cell>
          <cell r="F438">
            <v>4520.6400000000003</v>
          </cell>
        </row>
        <row r="439">
          <cell r="A439" t="str">
            <v>2 S 04 121 12</v>
          </cell>
          <cell r="B439" t="str">
            <v>Boca BTTC D=1,50 m - esc.=45</v>
          </cell>
          <cell r="E439" t="str">
            <v>und</v>
          </cell>
          <cell r="F439">
            <v>7937.31</v>
          </cell>
        </row>
        <row r="440">
          <cell r="A440" t="str">
            <v>2 S 04 200 01</v>
          </cell>
          <cell r="B440" t="str">
            <v>Corpo BSCC 1,50 x 1,50 m alt. 0 a 1,00 m</v>
          </cell>
          <cell r="E440" t="str">
            <v>und</v>
          </cell>
          <cell r="F440">
            <v>943.77</v>
          </cell>
        </row>
        <row r="441">
          <cell r="A441" t="str">
            <v>2 S 04 200 02</v>
          </cell>
          <cell r="B441" t="str">
            <v>Corpo BSCC 2,00 x 2,00 m alt. 0 a 1,00 m</v>
          </cell>
          <cell r="E441" t="str">
            <v>und</v>
          </cell>
          <cell r="F441">
            <v>1364.43</v>
          </cell>
        </row>
        <row r="442">
          <cell r="A442" t="str">
            <v>2 S 04 200 03</v>
          </cell>
          <cell r="B442" t="str">
            <v>Corpo BSCC 2,50 x 2,50 m alt. 0 a 1,00 m</v>
          </cell>
          <cell r="E442" t="str">
            <v>m</v>
          </cell>
          <cell r="F442">
            <v>1942.01</v>
          </cell>
        </row>
        <row r="443">
          <cell r="A443" t="str">
            <v>2 S 04 200 04</v>
          </cell>
          <cell r="B443" t="str">
            <v>Corpo BSCC 3,00 x 3,00 m alt. 0 a 1,00 m</v>
          </cell>
          <cell r="E443" t="str">
            <v>m</v>
          </cell>
          <cell r="F443">
            <v>2556.91</v>
          </cell>
        </row>
        <row r="444">
          <cell r="A444" t="str">
            <v>2 S 04 200 05</v>
          </cell>
          <cell r="B444" t="str">
            <v>Corpo BSCC 1,50 x 1,50 m alt. 1,00 a 2,50 m</v>
          </cell>
          <cell r="E444" t="str">
            <v>m</v>
          </cell>
          <cell r="F444">
            <v>854.14</v>
          </cell>
        </row>
        <row r="445">
          <cell r="A445" t="str">
            <v>2 S 04 200 06</v>
          </cell>
          <cell r="B445" t="str">
            <v>Corpo BSCC 2,00 x 2,00 m alt. 1,00 a 2,50 m</v>
          </cell>
          <cell r="E445" t="str">
            <v>m</v>
          </cell>
          <cell r="F445">
            <v>1220.78</v>
          </cell>
        </row>
        <row r="446">
          <cell r="A446" t="str">
            <v>2 S 04 200 07</v>
          </cell>
          <cell r="B446" t="str">
            <v>Corpo BSCC 2,50 x 2,50 m alt. 1,00 a 2,50 m</v>
          </cell>
          <cell r="E446" t="str">
            <v>m</v>
          </cell>
          <cell r="F446">
            <v>1836.29</v>
          </cell>
        </row>
        <row r="447">
          <cell r="A447" t="str">
            <v>2 S 04 200 08</v>
          </cell>
          <cell r="B447" t="str">
            <v>Corpo BSCC 3,00 x 3,00 m alt. 1,00 a 2,50 m</v>
          </cell>
          <cell r="E447" t="str">
            <v>m</v>
          </cell>
          <cell r="F447">
            <v>2496.2199999999998</v>
          </cell>
        </row>
        <row r="448">
          <cell r="A448" t="str">
            <v>2 S 04 200 09</v>
          </cell>
          <cell r="B448" t="str">
            <v>Corpo BSCC 1,50 x 1,50 m alt. 2,50 a 5,00 m</v>
          </cell>
          <cell r="E448" t="str">
            <v>m</v>
          </cell>
          <cell r="F448">
            <v>932.05</v>
          </cell>
        </row>
        <row r="449">
          <cell r="A449" t="str">
            <v>2 S 04 200 10</v>
          </cell>
          <cell r="B449" t="str">
            <v>Corpo BSCC 2,00 x 2,00 m alt. 2,50 a 5,00 m</v>
          </cell>
          <cell r="E449" t="str">
            <v>m</v>
          </cell>
          <cell r="F449">
            <v>1443.11</v>
          </cell>
        </row>
        <row r="450">
          <cell r="A450" t="str">
            <v>2 S 04 200 11</v>
          </cell>
          <cell r="B450" t="str">
            <v>Corpo BSCC 2,50 x 2,50 m alt. 2,50 a 5,00 m</v>
          </cell>
          <cell r="E450" t="str">
            <v>m</v>
          </cell>
          <cell r="F450">
            <v>2118.4699999999998</v>
          </cell>
        </row>
        <row r="451">
          <cell r="A451" t="str">
            <v>2 S 04 200 12</v>
          </cell>
          <cell r="B451" t="str">
            <v>Corpo BSCC 3,00 x 3,00 m alt. 2,50 a 5,00 m</v>
          </cell>
          <cell r="E451" t="str">
            <v>m</v>
          </cell>
          <cell r="F451">
            <v>3067.32</v>
          </cell>
        </row>
        <row r="452">
          <cell r="A452" t="str">
            <v>2 S 04 200 13</v>
          </cell>
          <cell r="B452" t="str">
            <v>Corpo BSCC 1,50 x 1,50 m alt. 5,00 a 7,50 m</v>
          </cell>
          <cell r="E452" t="str">
            <v>m</v>
          </cell>
          <cell r="F452">
            <v>1063.42</v>
          </cell>
        </row>
        <row r="453">
          <cell r="A453" t="str">
            <v>2 S 04 200 14</v>
          </cell>
          <cell r="B453" t="str">
            <v>Corpo BSCC 2,00 x 2,00 m alt. 5,00 a 7,50 m</v>
          </cell>
          <cell r="E453" t="str">
            <v>m</v>
          </cell>
          <cell r="F453">
            <v>1623.18</v>
          </cell>
        </row>
        <row r="454">
          <cell r="A454" t="str">
            <v>2 S 04 200 15</v>
          </cell>
          <cell r="B454" t="str">
            <v>Corpo BSCC 2,50 x 2,50 m alt. 5,00 a 7,50 m</v>
          </cell>
          <cell r="E454" t="str">
            <v>m</v>
          </cell>
          <cell r="F454">
            <v>2370.19</v>
          </cell>
        </row>
        <row r="455">
          <cell r="A455" t="str">
            <v>2 S 04 200 16</v>
          </cell>
          <cell r="B455" t="str">
            <v>Corpo BSCC 3,00 x 3,00 m alt. 5,00 a 7,50 m</v>
          </cell>
          <cell r="E455" t="str">
            <v>m</v>
          </cell>
          <cell r="F455">
            <v>3359.73</v>
          </cell>
        </row>
        <row r="456">
          <cell r="A456" t="str">
            <v>2 S 04 200 17</v>
          </cell>
          <cell r="B456" t="str">
            <v>Corpo BSCC 1,50 x 1,50 m alt. 7,50 a 10,00 m</v>
          </cell>
          <cell r="E456" t="str">
            <v>m</v>
          </cell>
          <cell r="F456">
            <v>1223.9100000000001</v>
          </cell>
        </row>
        <row r="457">
          <cell r="A457" t="str">
            <v>2 S 04 200 18</v>
          </cell>
          <cell r="B457" t="str">
            <v>Corpo BSCC 2,00 x 2,00 m alt. 7,50 a 10,00 m</v>
          </cell>
          <cell r="E457" t="str">
            <v>m</v>
          </cell>
          <cell r="F457">
            <v>1828.6</v>
          </cell>
        </row>
        <row r="458">
          <cell r="A458" t="str">
            <v>2 S 04 200 19</v>
          </cell>
          <cell r="B458" t="str">
            <v>Corpo BSCC 2,50 x 2,50 m alt. 7,50 a 10,00 m</v>
          </cell>
          <cell r="E458" t="str">
            <v>m</v>
          </cell>
          <cell r="F458">
            <v>2612.86</v>
          </cell>
        </row>
        <row r="459">
          <cell r="A459" t="str">
            <v>2 S 04 200 20</v>
          </cell>
          <cell r="B459" t="str">
            <v>Corpo BSCC 3,00 x 3,00 m alt. 7,50 a 10,00 m</v>
          </cell>
          <cell r="E459" t="str">
            <v>m</v>
          </cell>
          <cell r="F459">
            <v>3692.26</v>
          </cell>
        </row>
        <row r="460">
          <cell r="A460" t="str">
            <v>2 S 04 200 21</v>
          </cell>
          <cell r="B460" t="str">
            <v>Corpo BSCC 1,50 x 1,50 m alt. 10,00 a 12,50 m</v>
          </cell>
          <cell r="E460" t="str">
            <v>m</v>
          </cell>
          <cell r="F460">
            <v>1274.94</v>
          </cell>
        </row>
        <row r="461">
          <cell r="A461" t="str">
            <v>2 S 04 200 22</v>
          </cell>
          <cell r="B461" t="str">
            <v>Corpo BSCC 2,00 x 2,00 m alt. 10,00 a 12,50 m</v>
          </cell>
          <cell r="E461" t="str">
            <v>m</v>
          </cell>
          <cell r="F461">
            <v>1990.99</v>
          </cell>
        </row>
        <row r="462">
          <cell r="A462" t="str">
            <v>2 S 04 200 23</v>
          </cell>
          <cell r="B462" t="str">
            <v>Corpo BSCC 2,50 x 2,50 m alt. 10,00 a 12,50 m</v>
          </cell>
          <cell r="E462" t="str">
            <v>m</v>
          </cell>
          <cell r="F462">
            <v>2874.2</v>
          </cell>
        </row>
        <row r="463">
          <cell r="A463" t="str">
            <v>2 S 04 200 24</v>
          </cell>
          <cell r="B463" t="str">
            <v>Corpo BSCC 3,00 a 3,00 m alt. 10,00 a 12,50 m</v>
          </cell>
          <cell r="E463" t="str">
            <v>m</v>
          </cell>
          <cell r="F463">
            <v>4012.73</v>
          </cell>
        </row>
        <row r="464">
          <cell r="A464" t="str">
            <v>2 S 04 200 25</v>
          </cell>
          <cell r="B464" t="str">
            <v>Corpo BSCC 1,50 x 1,50 m alt. 12,50 a 15,00 m</v>
          </cell>
          <cell r="E464" t="str">
            <v>m</v>
          </cell>
          <cell r="F464">
            <v>1339.2</v>
          </cell>
        </row>
        <row r="465">
          <cell r="A465" t="str">
            <v>2 S 04 200 26</v>
          </cell>
          <cell r="B465" t="str">
            <v>Corpo BSCC 2,00 a 2,00 m alt. 12,50 a 15,00 m</v>
          </cell>
          <cell r="E465" t="str">
            <v>m</v>
          </cell>
          <cell r="F465">
            <v>2140.7800000000002</v>
          </cell>
        </row>
        <row r="466">
          <cell r="A466" t="str">
            <v>2 S 04 200 27</v>
          </cell>
          <cell r="B466" t="str">
            <v>Corpo BSCC 2,50 x 2,50 m alt. 12,50 a 15,00 m</v>
          </cell>
          <cell r="E466" t="str">
            <v>m</v>
          </cell>
          <cell r="F466">
            <v>3247.57</v>
          </cell>
        </row>
        <row r="467">
          <cell r="A467" t="str">
            <v>2 S 04 200 28</v>
          </cell>
          <cell r="B467" t="str">
            <v>Corpo BSCC 3,00 x 3,00 m alt. 12,50 a 15,00 m</v>
          </cell>
          <cell r="E467" t="str">
            <v>m</v>
          </cell>
          <cell r="F467">
            <v>4343</v>
          </cell>
        </row>
        <row r="468">
          <cell r="A468" t="str">
            <v>2 S 04 201 01</v>
          </cell>
          <cell r="B468" t="str">
            <v>Boca BSCC 1,50 x 1,50 m normal</v>
          </cell>
          <cell r="E468" t="str">
            <v>und</v>
          </cell>
          <cell r="F468">
            <v>5412.49</v>
          </cell>
        </row>
        <row r="469">
          <cell r="A469" t="str">
            <v>2 S 04 201 02</v>
          </cell>
          <cell r="B469" t="str">
            <v>Boca BSCC 2,00 x 2,00 m normal</v>
          </cell>
          <cell r="E469" t="str">
            <v>und</v>
          </cell>
          <cell r="F469">
            <v>8475.8799999999992</v>
          </cell>
        </row>
        <row r="470">
          <cell r="A470" t="str">
            <v>2 S 04 201 03</v>
          </cell>
          <cell r="B470" t="str">
            <v>Boca BSCC 2,50 x 2,50 m normal</v>
          </cell>
          <cell r="E470" t="str">
            <v>und</v>
          </cell>
          <cell r="F470">
            <v>11448.96</v>
          </cell>
        </row>
        <row r="471">
          <cell r="A471" t="str">
            <v>2 S 04 201 04</v>
          </cell>
          <cell r="B471" t="str">
            <v>Boca BSCC 3,00 x 3,00 m normal</v>
          </cell>
          <cell r="E471" t="str">
            <v>und</v>
          </cell>
          <cell r="F471">
            <v>16400.13</v>
          </cell>
        </row>
        <row r="472">
          <cell r="A472" t="str">
            <v>2 S 04 201 05</v>
          </cell>
          <cell r="B472" t="str">
            <v>Boca BSCC 1,50 x 1,50 m - esc.=15</v>
          </cell>
          <cell r="E472" t="str">
            <v>und</v>
          </cell>
          <cell r="F472">
            <v>5507.51</v>
          </cell>
        </row>
        <row r="473">
          <cell r="A473" t="str">
            <v>2 S 04 201 06</v>
          </cell>
          <cell r="B473" t="str">
            <v>Boca BSCC 2,00 x 2,00 m - esc.=15</v>
          </cell>
          <cell r="E473" t="str">
            <v>und</v>
          </cell>
          <cell r="F473">
            <v>8579.7000000000007</v>
          </cell>
        </row>
        <row r="474">
          <cell r="A474" t="str">
            <v>2 S 04 201 07</v>
          </cell>
          <cell r="B474" t="str">
            <v>Boca BSCC 2,50 x 2,50 m - esc.=15</v>
          </cell>
          <cell r="E474" t="str">
            <v>und</v>
          </cell>
          <cell r="F474">
            <v>12065.22</v>
          </cell>
        </row>
        <row r="475">
          <cell r="A475" t="str">
            <v>2 S 04 201 08</v>
          </cell>
          <cell r="B475" t="str">
            <v>Boca BSCC 3,00 x 3,00 m - esc.=15</v>
          </cell>
          <cell r="E475" t="str">
            <v>und</v>
          </cell>
          <cell r="F475">
            <v>17191.55</v>
          </cell>
        </row>
        <row r="476">
          <cell r="A476" t="str">
            <v>2 S 04 201 09</v>
          </cell>
          <cell r="B476" t="str">
            <v>Boca BSCC 1,50 x 1,50 m - esc.=30</v>
          </cell>
          <cell r="E476" t="str">
            <v>und</v>
          </cell>
          <cell r="F476">
            <v>6004.52</v>
          </cell>
        </row>
        <row r="477">
          <cell r="A477" t="str">
            <v>2 S 04 201 10</v>
          </cell>
          <cell r="B477" t="str">
            <v>Boca BSCC 2,00 x 2,00 m - esc.=30</v>
          </cell>
          <cell r="E477" t="str">
            <v>und</v>
          </cell>
          <cell r="F477">
            <v>9336.23</v>
          </cell>
        </row>
        <row r="478">
          <cell r="A478" t="str">
            <v>2 S 04 201 11</v>
          </cell>
          <cell r="B478" t="str">
            <v>Boca BSCC 2,50 x 2,50 m - esc.=30</v>
          </cell>
          <cell r="E478" t="str">
            <v>und</v>
          </cell>
          <cell r="F478">
            <v>13432.34</v>
          </cell>
        </row>
        <row r="479">
          <cell r="A479" t="str">
            <v>2 S 04 201 12</v>
          </cell>
          <cell r="B479" t="str">
            <v>Boca BSCC 3,00 x 3,00 m =esc.=30</v>
          </cell>
          <cell r="E479" t="str">
            <v>und</v>
          </cell>
          <cell r="F479">
            <v>18960.41</v>
          </cell>
        </row>
        <row r="480">
          <cell r="A480" t="str">
            <v>2 S 04 201 13</v>
          </cell>
          <cell r="B480" t="str">
            <v>Boca BSCC 1,50 x 1,50 m - esc.=45</v>
          </cell>
          <cell r="E480" t="str">
            <v>und</v>
          </cell>
          <cell r="F480">
            <v>7470.4</v>
          </cell>
        </row>
        <row r="481">
          <cell r="A481" t="str">
            <v>2 S 04 201 14</v>
          </cell>
          <cell r="B481" t="str">
            <v>Boca BSCC 2,00 x 2,00 m - esc.=45</v>
          </cell>
          <cell r="E481" t="str">
            <v>und</v>
          </cell>
          <cell r="F481">
            <v>11996.21</v>
          </cell>
        </row>
        <row r="482">
          <cell r="A482" t="str">
            <v>2 S 04 201 15</v>
          </cell>
          <cell r="B482" t="str">
            <v>Boca BSCC 2,50 x 2,50 m - esc.=45</v>
          </cell>
          <cell r="E482" t="str">
            <v>und</v>
          </cell>
          <cell r="F482">
            <v>17013.89</v>
          </cell>
        </row>
        <row r="483">
          <cell r="A483" t="str">
            <v>2 S 04 201 16</v>
          </cell>
          <cell r="B483" t="str">
            <v>Boca BSCC 3,00 x 3,00 m - esc.=45</v>
          </cell>
          <cell r="E483" t="str">
            <v>und</v>
          </cell>
          <cell r="F483">
            <v>23924.55</v>
          </cell>
        </row>
        <row r="484">
          <cell r="A484" t="str">
            <v>2 S 04 210 01</v>
          </cell>
          <cell r="B484" t="str">
            <v>Corpo BDCC 1,50 x 1,50 m alt. 0 a 1,00 m</v>
          </cell>
          <cell r="E484" t="str">
            <v>m</v>
          </cell>
          <cell r="F484">
            <v>1647.9</v>
          </cell>
        </row>
        <row r="485">
          <cell r="A485" t="str">
            <v>2 S 04 210 02</v>
          </cell>
          <cell r="B485" t="str">
            <v>Corpo BDCC 2,00 x 2,00 m alt. 0 a 1,00 m</v>
          </cell>
          <cell r="E485" t="str">
            <v>m</v>
          </cell>
          <cell r="F485">
            <v>2391.0500000000002</v>
          </cell>
        </row>
        <row r="486">
          <cell r="A486" t="str">
            <v>2 S 04 210 03</v>
          </cell>
          <cell r="B486" t="str">
            <v>Corpo BDCC 2,50 x 2,50 m alt. 0 a 1,00 m</v>
          </cell>
          <cell r="E486" t="str">
            <v>m</v>
          </cell>
          <cell r="F486">
            <v>3013.05</v>
          </cell>
        </row>
        <row r="487">
          <cell r="A487" t="str">
            <v>2 S 04 210 04</v>
          </cell>
          <cell r="B487" t="str">
            <v>Corpo BDCC 3,00 x 3,00 m alt. 0 a 1,00</v>
          </cell>
          <cell r="E487" t="str">
            <v>m</v>
          </cell>
          <cell r="F487">
            <v>4144.82</v>
          </cell>
        </row>
        <row r="488">
          <cell r="A488" t="str">
            <v>2 S 04 210 05</v>
          </cell>
          <cell r="B488" t="str">
            <v>Corpo BDCC 1,50 x 1,50 m alt. 1,00 a 2,50 m</v>
          </cell>
          <cell r="E488" t="str">
            <v>m</v>
          </cell>
          <cell r="F488">
            <v>1450.24</v>
          </cell>
        </row>
        <row r="489">
          <cell r="A489" t="str">
            <v>2 S 04 210 06</v>
          </cell>
          <cell r="B489" t="str">
            <v>Corpo BDCC 2,00 x 2,00 m alt. 1,00 a 2,50 m</v>
          </cell>
          <cell r="E489" t="str">
            <v>m</v>
          </cell>
          <cell r="F489">
            <v>2123.17</v>
          </cell>
        </row>
        <row r="490">
          <cell r="A490" t="str">
            <v>2 S 04 210 07</v>
          </cell>
          <cell r="B490" t="str">
            <v>Corpo BDCC 2,50 x 2,50 m alt. 1,00 a 2,50 m</v>
          </cell>
          <cell r="E490" t="str">
            <v>m</v>
          </cell>
          <cell r="F490">
            <v>2864.59</v>
          </cell>
        </row>
        <row r="491">
          <cell r="A491" t="str">
            <v>2 S 04 210 08</v>
          </cell>
          <cell r="B491" t="str">
            <v>Corpo BDCC 3,00 x 3,00 m alt. 1,00 a 2,50 m</v>
          </cell>
          <cell r="E491" t="str">
            <v>m</v>
          </cell>
          <cell r="F491">
            <v>3930.89</v>
          </cell>
        </row>
        <row r="492">
          <cell r="A492" t="str">
            <v>2 S 04 210 09</v>
          </cell>
          <cell r="B492" t="str">
            <v>Corpo BDCC 1,50 x 1,50 m alt. 2,50 a 5,00 m</v>
          </cell>
          <cell r="E492" t="str">
            <v>m</v>
          </cell>
          <cell r="F492">
            <v>1546.34</v>
          </cell>
        </row>
        <row r="493">
          <cell r="A493" t="str">
            <v>2 S 04 210 10</v>
          </cell>
          <cell r="B493" t="str">
            <v>Corpo BDCC 2,00 x 2,00 m alt. 2,50 a 5,00 m</v>
          </cell>
          <cell r="E493" t="str">
            <v>m</v>
          </cell>
          <cell r="F493">
            <v>2407.67</v>
          </cell>
        </row>
        <row r="494">
          <cell r="A494" t="str">
            <v>2 S 04 210 11</v>
          </cell>
          <cell r="B494" t="str">
            <v>Corpo BDCC 2,50 x 2,50 m alt. 2,50 a 5,00 m</v>
          </cell>
          <cell r="E494" t="str">
            <v>m</v>
          </cell>
          <cell r="F494">
            <v>3344.94</v>
          </cell>
        </row>
        <row r="495">
          <cell r="A495" t="str">
            <v>2 S 04 210 12</v>
          </cell>
          <cell r="B495" t="str">
            <v>Corpo BDCC 3,00 x 3,00 m alt. 2,50 a 5,00 m</v>
          </cell>
          <cell r="E495" t="str">
            <v>m</v>
          </cell>
          <cell r="F495">
            <v>4362.68</v>
          </cell>
        </row>
        <row r="496">
          <cell r="A496" t="str">
            <v>2 S 04 210 13</v>
          </cell>
          <cell r="B496" t="str">
            <v>Corpo BDCC 1,50 x 1,50 m alt. 5,00 a 7,50 m</v>
          </cell>
          <cell r="E496" t="str">
            <v>m</v>
          </cell>
          <cell r="F496">
            <v>1760.86</v>
          </cell>
        </row>
        <row r="497">
          <cell r="A497" t="str">
            <v>2 S 04 210 14</v>
          </cell>
          <cell r="B497" t="str">
            <v>Corpo BDCC 2,00 a 2,00 m alt. 5,00 a 7,50 m</v>
          </cell>
          <cell r="E497" t="str">
            <v>m</v>
          </cell>
          <cell r="F497">
            <v>2780.87</v>
          </cell>
        </row>
        <row r="498">
          <cell r="A498" t="str">
            <v>2 S 04 210 15</v>
          </cell>
          <cell r="B498" t="str">
            <v>Corpo BDCC 2,50 x 2,50 m alt. 5,00 a 7,50 m</v>
          </cell>
          <cell r="E498" t="str">
            <v>m</v>
          </cell>
          <cell r="F498">
            <v>3808.73</v>
          </cell>
        </row>
        <row r="499">
          <cell r="A499" t="str">
            <v>2 S 04 210 16</v>
          </cell>
          <cell r="B499" t="str">
            <v>Corpo BDCC 3,00 x 3,00 m alt. 5,00 a 7,50 m</v>
          </cell>
          <cell r="E499" t="str">
            <v>m</v>
          </cell>
          <cell r="F499">
            <v>5214.3500000000004</v>
          </cell>
        </row>
        <row r="500">
          <cell r="A500" t="str">
            <v>2 S 04 210 17</v>
          </cell>
          <cell r="B500" t="str">
            <v>Corpo BDCC 1,50 x 1,50 m alt. 7,50 a 10,00 m</v>
          </cell>
          <cell r="E500" t="str">
            <v>m</v>
          </cell>
          <cell r="F500">
            <v>1941.68</v>
          </cell>
        </row>
        <row r="501">
          <cell r="A501" t="str">
            <v>2 S 04 210 18</v>
          </cell>
          <cell r="B501" t="str">
            <v>Corpo BDCC 2,00 x 2,00 m alt. 7,50 a 10,00 m</v>
          </cell>
          <cell r="E501" t="str">
            <v>m</v>
          </cell>
          <cell r="F501">
            <v>3195.72</v>
          </cell>
        </row>
        <row r="502">
          <cell r="A502" t="str">
            <v>2 S 04 210 19</v>
          </cell>
          <cell r="B502" t="str">
            <v>Corpo BDCC 2,50 x 2,50 m alt. 7,50 a 10,00 m</v>
          </cell>
          <cell r="E502" t="str">
            <v>m</v>
          </cell>
          <cell r="F502">
            <v>4089.68</v>
          </cell>
        </row>
        <row r="503">
          <cell r="A503" t="str">
            <v>2 S 04 210 20</v>
          </cell>
          <cell r="B503" t="str">
            <v>Corpo BDCC 3,00 x 3,00 m alt. 7,50 a 10,00 m</v>
          </cell>
          <cell r="E503" t="str">
            <v>m</v>
          </cell>
          <cell r="F503">
            <v>5832.59</v>
          </cell>
        </row>
        <row r="504">
          <cell r="A504" t="str">
            <v>2 S 04 210 21</v>
          </cell>
          <cell r="B504" t="str">
            <v>Corpo BDCC 1,50 x 1,50 m alt. 10,00 a 12,50 m</v>
          </cell>
          <cell r="E504" t="str">
            <v>m</v>
          </cell>
          <cell r="F504">
            <v>2186.4499999999998</v>
          </cell>
        </row>
        <row r="505">
          <cell r="A505" t="str">
            <v>2 S 04 210 22</v>
          </cell>
          <cell r="B505" t="str">
            <v>Corpo BDCC 2,00 x 2,00 m alt. 10,00 a 12,50 m</v>
          </cell>
          <cell r="E505" t="str">
            <v>m</v>
          </cell>
          <cell r="F505">
            <v>3493.64</v>
          </cell>
        </row>
        <row r="506">
          <cell r="A506" t="str">
            <v>2 S 04 210 23</v>
          </cell>
          <cell r="B506" t="str">
            <v>Corpo BDCC 2,50 x 2,50 m alt. 10,00 a 12,50 m</v>
          </cell>
          <cell r="E506" t="str">
            <v>m</v>
          </cell>
          <cell r="F506">
            <v>4625.7</v>
          </cell>
        </row>
        <row r="507">
          <cell r="A507" t="str">
            <v>2 S 04 210 24</v>
          </cell>
          <cell r="B507" t="str">
            <v>Corpo BDCC 3,00 x 3,00 m alt. 10,00 a 12,50 m</v>
          </cell>
          <cell r="E507" t="str">
            <v>m</v>
          </cell>
          <cell r="F507">
            <v>6528.06</v>
          </cell>
        </row>
        <row r="508">
          <cell r="A508" t="str">
            <v>2 S 04 210 25</v>
          </cell>
          <cell r="B508" t="str">
            <v>Corpo BDCC 1,50 x 1,50 m alt. 12,50 a 15,00 m</v>
          </cell>
          <cell r="E508" t="str">
            <v>m</v>
          </cell>
          <cell r="F508">
            <v>2329.8000000000002</v>
          </cell>
        </row>
        <row r="509">
          <cell r="A509" t="str">
            <v>2 S 04 210 26</v>
          </cell>
          <cell r="B509" t="str">
            <v>Corpo BDCC 2,00 x 2,00 m alt. 12,50 a 15,00 m</v>
          </cell>
          <cell r="E509" t="str">
            <v>m</v>
          </cell>
          <cell r="F509">
            <v>3582.84</v>
          </cell>
        </row>
        <row r="510">
          <cell r="A510" t="str">
            <v>2 S 04 210 27</v>
          </cell>
          <cell r="B510" t="str">
            <v>Corpo BDCC 2,50 x 2,50 m alt. 12,50 a 15,00 m</v>
          </cell>
          <cell r="E510" t="str">
            <v>m</v>
          </cell>
          <cell r="F510">
            <v>5058.41</v>
          </cell>
        </row>
        <row r="511">
          <cell r="A511" t="str">
            <v>2 S 04 210 28</v>
          </cell>
          <cell r="B511" t="str">
            <v>Corpo BDCC 3,00 x 3,00 m alt. 12,50 a 15,00 m</v>
          </cell>
          <cell r="E511" t="str">
            <v>m</v>
          </cell>
          <cell r="F511">
            <v>6511.08</v>
          </cell>
        </row>
        <row r="512">
          <cell r="A512" t="str">
            <v>2 S 04 211 01</v>
          </cell>
          <cell r="B512" t="str">
            <v>Boca BDCC 1,50 x 1,50 m normal</v>
          </cell>
          <cell r="E512" t="str">
            <v>und</v>
          </cell>
          <cell r="F512">
            <v>6291.38</v>
          </cell>
        </row>
        <row r="513">
          <cell r="A513" t="str">
            <v>2 S 04 211 02</v>
          </cell>
          <cell r="B513" t="str">
            <v>Boca BDCC 2,00 x 2,00 m normal</v>
          </cell>
          <cell r="E513" t="str">
            <v>und</v>
          </cell>
          <cell r="F513">
            <v>9830.24</v>
          </cell>
        </row>
        <row r="514">
          <cell r="A514" t="str">
            <v>2 S 04 211 03</v>
          </cell>
          <cell r="B514" t="str">
            <v>Boca BDCC 2,50 x 2,50 m normal</v>
          </cell>
          <cell r="E514" t="str">
            <v>und</v>
          </cell>
          <cell r="F514">
            <v>13824.95</v>
          </cell>
        </row>
        <row r="515">
          <cell r="A515" t="str">
            <v>2 S 04 211 04</v>
          </cell>
          <cell r="B515" t="str">
            <v>Boca BDCC 3,00 x 3,00 m normal</v>
          </cell>
          <cell r="E515" t="str">
            <v>und</v>
          </cell>
          <cell r="F515">
            <v>20105.54</v>
          </cell>
        </row>
        <row r="516">
          <cell r="A516" t="str">
            <v>2 S 04 211 05</v>
          </cell>
          <cell r="B516" t="str">
            <v>Boca BDCC 1,50 x 1,50 m esc.=15</v>
          </cell>
          <cell r="E516" t="str">
            <v>und</v>
          </cell>
          <cell r="F516">
            <v>6905.86</v>
          </cell>
        </row>
        <row r="517">
          <cell r="A517" t="str">
            <v>2 S 04 211 06</v>
          </cell>
          <cell r="B517" t="str">
            <v>Boca BDCC 2,00 x 2,00 m esc=15</v>
          </cell>
          <cell r="E517" t="str">
            <v>und</v>
          </cell>
          <cell r="F517">
            <v>10814.78</v>
          </cell>
        </row>
        <row r="518">
          <cell r="A518" t="str">
            <v>2 S 04 211 07</v>
          </cell>
          <cell r="B518" t="str">
            <v>Boca BDCC 2,50 x 2,50 m esc=15</v>
          </cell>
          <cell r="E518" t="str">
            <v>und</v>
          </cell>
          <cell r="F518">
            <v>14896.79</v>
          </cell>
        </row>
        <row r="519">
          <cell r="A519" t="str">
            <v>2 S 04 211 08</v>
          </cell>
          <cell r="B519" t="str">
            <v>Boca BDCC 3,00 x 3,00 m esc=15</v>
          </cell>
          <cell r="E519" t="str">
            <v>und</v>
          </cell>
          <cell r="F519">
            <v>21578.83</v>
          </cell>
        </row>
        <row r="520">
          <cell r="A520" t="str">
            <v>2 S 04 211 09</v>
          </cell>
          <cell r="B520" t="str">
            <v>Boca BDCC 1,50 x 1,50 m - esc.=30</v>
          </cell>
          <cell r="E520" t="str">
            <v>und</v>
          </cell>
          <cell r="F520">
            <v>7125.6</v>
          </cell>
        </row>
        <row r="521">
          <cell r="A521" t="str">
            <v>2 S 04 211 10</v>
          </cell>
          <cell r="B521" t="str">
            <v>Boca BDCC 2,00 x 2,00 m esc=30</v>
          </cell>
          <cell r="E521" t="str">
            <v>und</v>
          </cell>
          <cell r="F521">
            <v>11637.63</v>
          </cell>
        </row>
        <row r="522">
          <cell r="A522" t="str">
            <v>2 S 04 211 11</v>
          </cell>
          <cell r="B522" t="str">
            <v>Boca BDCC 2,50 x 2,50 m esc.=30</v>
          </cell>
          <cell r="E522" t="str">
            <v>und</v>
          </cell>
          <cell r="F522">
            <v>15837.81</v>
          </cell>
        </row>
        <row r="523">
          <cell r="A523" t="str">
            <v>2 S 04 211 12</v>
          </cell>
          <cell r="B523" t="str">
            <v>Boca BDCC 3,00 x 3,00 m esc=30</v>
          </cell>
          <cell r="E523" t="str">
            <v>und</v>
          </cell>
          <cell r="F523">
            <v>24495.89</v>
          </cell>
        </row>
        <row r="524">
          <cell r="A524" t="str">
            <v>2 S 04 211 13</v>
          </cell>
          <cell r="B524" t="str">
            <v>Boca BDCC 1,50 x 1,50 m esc=45</v>
          </cell>
          <cell r="E524" t="str">
            <v>und</v>
          </cell>
          <cell r="F524">
            <v>9276.3700000000008</v>
          </cell>
        </row>
        <row r="525">
          <cell r="A525" t="str">
            <v>2 S 04 211 14</v>
          </cell>
          <cell r="B525" t="str">
            <v>Boca BDCC 2,00 x 2,00 m esc=45</v>
          </cell>
          <cell r="E525" t="str">
            <v>und</v>
          </cell>
          <cell r="F525">
            <v>14818.75</v>
          </cell>
        </row>
        <row r="526">
          <cell r="A526" t="str">
            <v>2 S 04 211 15</v>
          </cell>
          <cell r="B526" t="str">
            <v>Boca BDCC 2,50 x 2,50 m esc=45</v>
          </cell>
          <cell r="E526" t="str">
            <v>und</v>
          </cell>
          <cell r="F526">
            <v>21354.27</v>
          </cell>
        </row>
        <row r="527">
          <cell r="A527" t="str">
            <v>2 S 04 211 16</v>
          </cell>
          <cell r="B527" t="str">
            <v>Boca BDCC 3,00x3,00m - esc=45</v>
          </cell>
          <cell r="E527" t="str">
            <v>und</v>
          </cell>
          <cell r="F527">
            <v>31015.02</v>
          </cell>
        </row>
        <row r="528">
          <cell r="A528" t="str">
            <v>2 S 04 220 01</v>
          </cell>
          <cell r="B528" t="str">
            <v>Corpo BTCC 1,50 x 1,50 m alt. 0 a 1,00 m</v>
          </cell>
          <cell r="E528" t="str">
            <v>m</v>
          </cell>
          <cell r="F528">
            <v>2285.0500000000002</v>
          </cell>
        </row>
        <row r="529">
          <cell r="A529" t="str">
            <v>2 S 04 220 02</v>
          </cell>
          <cell r="B529" t="str">
            <v>Corpo BTCC 2,00 x 2,00 m alt. 0 a 1,00 m</v>
          </cell>
          <cell r="E529" t="str">
            <v>m</v>
          </cell>
          <cell r="F529">
            <v>3317.75</v>
          </cell>
        </row>
        <row r="530">
          <cell r="A530" t="str">
            <v>2 S 04 220 03</v>
          </cell>
          <cell r="B530" t="str">
            <v>Corpo BTCC 2,50 x 2,50 m alt. 0 a 1,00 m</v>
          </cell>
          <cell r="E530" t="str">
            <v>m</v>
          </cell>
          <cell r="F530">
            <v>4495.51</v>
          </cell>
        </row>
        <row r="531">
          <cell r="A531" t="str">
            <v>2 S 04 220 04</v>
          </cell>
          <cell r="B531" t="str">
            <v>Corpo BTCC 3,00 x 3,00 m alt. 0 a 1,00 m</v>
          </cell>
          <cell r="E531" t="str">
            <v>m</v>
          </cell>
          <cell r="F531">
            <v>5790.65</v>
          </cell>
        </row>
        <row r="532">
          <cell r="A532" t="str">
            <v>2 S 04 220 05</v>
          </cell>
          <cell r="B532" t="str">
            <v>Corpo BTCC 1,50 x 1,50 m alt. 1,00 a 2,50 m</v>
          </cell>
          <cell r="E532" t="str">
            <v>m</v>
          </cell>
          <cell r="F532">
            <v>2064.02</v>
          </cell>
        </row>
        <row r="533">
          <cell r="A533" t="str">
            <v>2 S 04 220 06</v>
          </cell>
          <cell r="B533" t="str">
            <v>Corpo BTCC 2,00 x 2,00 m alt. 1,00 a 2,50 m</v>
          </cell>
          <cell r="E533" t="str">
            <v>m</v>
          </cell>
          <cell r="F533">
            <v>3001.34</v>
          </cell>
        </row>
        <row r="534">
          <cell r="A534" t="str">
            <v>2 S 04 220 07</v>
          </cell>
          <cell r="B534" t="str">
            <v>Corpo BTCC 2,50 a 2,50 m alt. 1,00 a 2,50 m</v>
          </cell>
          <cell r="E534" t="str">
            <v>m</v>
          </cell>
          <cell r="F534">
            <v>3986.11</v>
          </cell>
        </row>
        <row r="535">
          <cell r="A535" t="str">
            <v>2 S 04 220 08</v>
          </cell>
          <cell r="B535" t="str">
            <v>Corpo BTCC 3,00 x 3,00 m alt. 1,00 a 2,50 m</v>
          </cell>
          <cell r="E535" t="str">
            <v>m</v>
          </cell>
          <cell r="F535">
            <v>5483.12</v>
          </cell>
        </row>
        <row r="536">
          <cell r="A536" t="str">
            <v>2 S 04 220 09</v>
          </cell>
          <cell r="B536" t="str">
            <v>Corpo BTCC 1,50 x 1,50 m alt. 2,50 a 5,00 m</v>
          </cell>
          <cell r="E536" t="str">
            <v>m</v>
          </cell>
          <cell r="F536">
            <v>2241.81</v>
          </cell>
        </row>
        <row r="537">
          <cell r="A537" t="str">
            <v>2 S 04 220 10</v>
          </cell>
          <cell r="B537" t="str">
            <v>Corpo BTCC 2,00 x 2,00 m alt. 2,50 a 5,00 m</v>
          </cell>
          <cell r="E537" t="str">
            <v>m</v>
          </cell>
          <cell r="F537">
            <v>3436.82</v>
          </cell>
        </row>
        <row r="538">
          <cell r="A538" t="str">
            <v>2 S 04 220 11</v>
          </cell>
          <cell r="B538" t="str">
            <v>Corpo BTCC 2,50 x 2,50 m alt. 2,50 a 5,00 m</v>
          </cell>
          <cell r="E538" t="str">
            <v>m</v>
          </cell>
          <cell r="F538">
            <v>4677.1400000000003</v>
          </cell>
        </row>
        <row r="539">
          <cell r="A539" t="str">
            <v>2 S 04 220 12</v>
          </cell>
          <cell r="B539" t="str">
            <v>Corpo BTCC 3,00 x 3,00 m alt. 2,50 a 5,00 m</v>
          </cell>
          <cell r="E539" t="str">
            <v>m</v>
          </cell>
          <cell r="F539">
            <v>6400.28</v>
          </cell>
        </row>
        <row r="540">
          <cell r="A540" t="str">
            <v>2 S 04 220 13</v>
          </cell>
          <cell r="B540" t="str">
            <v>Corpo BTCC 1,50 x 1,50 m alt. 5,00 a 7,50 m</v>
          </cell>
          <cell r="E540" t="str">
            <v>m</v>
          </cell>
          <cell r="F540">
            <v>2418.8000000000002</v>
          </cell>
        </row>
        <row r="541">
          <cell r="A541" t="str">
            <v>2 S 04 220 14</v>
          </cell>
          <cell r="B541" t="str">
            <v>Corpo BTCC 2,00 x 2,00 m alt. 5,00 a 7,50 m</v>
          </cell>
          <cell r="E541" t="str">
            <v>m</v>
          </cell>
          <cell r="F541">
            <v>3859.22</v>
          </cell>
        </row>
        <row r="542">
          <cell r="A542" t="str">
            <v>2 S 04 220 15</v>
          </cell>
          <cell r="B542" t="str">
            <v>Corpo BTCC 2,50 x 2,50 m alt. 5,00 a 7,50 m</v>
          </cell>
          <cell r="E542" t="str">
            <v>m</v>
          </cell>
          <cell r="F542">
            <v>5308.57</v>
          </cell>
        </row>
        <row r="543">
          <cell r="A543" t="str">
            <v>2 S 04 220 16</v>
          </cell>
          <cell r="B543" t="str">
            <v>Corpo BTCC 3,00 x 3,00 m alt. 5,00 a 7,50 m</v>
          </cell>
          <cell r="E543" t="str">
            <v>m</v>
          </cell>
          <cell r="F543">
            <v>7191.27</v>
          </cell>
        </row>
        <row r="544">
          <cell r="A544" t="str">
            <v>2 S 04 220 17</v>
          </cell>
          <cell r="B544" t="str">
            <v>Corpo BTCC 1,50 x 1,50 m alt. 7,50 a 10,00 m</v>
          </cell>
          <cell r="E544" t="str">
            <v>m</v>
          </cell>
          <cell r="F544">
            <v>2696.62</v>
          </cell>
        </row>
        <row r="545">
          <cell r="A545" t="str">
            <v>2 S 04 220 18</v>
          </cell>
          <cell r="B545" t="str">
            <v>Corpo BTCC 2,00 x 2,00 m alt. 7,50 m a 10,00 m</v>
          </cell>
          <cell r="E545" t="str">
            <v>m</v>
          </cell>
          <cell r="F545">
            <v>4355.76</v>
          </cell>
        </row>
        <row r="546">
          <cell r="A546" t="str">
            <v>2 S 04 220 19</v>
          </cell>
          <cell r="B546" t="str">
            <v>Corpo BTCC 2,50 x 2,50 m alt. 7,50 a 10,00 m</v>
          </cell>
          <cell r="E546" t="str">
            <v>m</v>
          </cell>
          <cell r="F546">
            <v>6040.14</v>
          </cell>
        </row>
        <row r="547">
          <cell r="A547" t="str">
            <v>2 S 04 220 20</v>
          </cell>
          <cell r="B547" t="str">
            <v>Corpo BTCC 3,00 x 3,00 m alt 7,50 a 10,00 m</v>
          </cell>
          <cell r="E547" t="str">
            <v>m</v>
          </cell>
          <cell r="F547">
            <v>8083.17</v>
          </cell>
        </row>
        <row r="548">
          <cell r="A548" t="str">
            <v>2 S 04 220 21</v>
          </cell>
          <cell r="B548" t="str">
            <v>Corpo BTCC 1,50 x 1,50 m alt. 10,00 a 12,50 m</v>
          </cell>
          <cell r="E548" t="str">
            <v>m</v>
          </cell>
          <cell r="F548">
            <v>3190.53</v>
          </cell>
        </row>
        <row r="549">
          <cell r="A549" t="str">
            <v>2 S 04 220 22</v>
          </cell>
          <cell r="B549" t="str">
            <v>Corpo BTCC 2,00 x 2,00 m alt. 10,00 a 12,50 m</v>
          </cell>
          <cell r="E549" t="str">
            <v>m</v>
          </cell>
          <cell r="F549">
            <v>4747.88</v>
          </cell>
        </row>
        <row r="550">
          <cell r="A550" t="str">
            <v>2 S 04 220 23</v>
          </cell>
          <cell r="B550" t="str">
            <v>Corpo BTCC 2,50 x 2,50 m alt. 10,00 a 12,50 m</v>
          </cell>
          <cell r="E550" t="str">
            <v>m</v>
          </cell>
          <cell r="F550">
            <v>6343.05</v>
          </cell>
        </row>
        <row r="551">
          <cell r="A551" t="str">
            <v>2 S 04 220 24</v>
          </cell>
          <cell r="B551" t="str">
            <v>Corpo BTCC 3,00 x 3,00 m alt. 10,00 a 12,50 m</v>
          </cell>
          <cell r="E551" t="str">
            <v>m</v>
          </cell>
          <cell r="F551">
            <v>8637.1299999999992</v>
          </cell>
        </row>
        <row r="552">
          <cell r="A552" t="str">
            <v>2 S 04 220 25</v>
          </cell>
          <cell r="B552" t="str">
            <v>Corpo BTCC 1,50 x 1,50 m alt. 12,50 a 15,00 m</v>
          </cell>
          <cell r="E552" t="str">
            <v>m</v>
          </cell>
          <cell r="F552">
            <v>3243.5</v>
          </cell>
        </row>
        <row r="553">
          <cell r="A553" t="str">
            <v>2 S 04 220 26</v>
          </cell>
          <cell r="B553" t="str">
            <v>Corpo BTCC 2,00 x 2,00 m alt. 12,50 a 15,00 m</v>
          </cell>
          <cell r="E553" t="str">
            <v>m</v>
          </cell>
          <cell r="F553">
            <v>5075.12</v>
          </cell>
        </row>
        <row r="554">
          <cell r="A554" t="str">
            <v>2 S 04 220 27</v>
          </cell>
          <cell r="B554" t="str">
            <v>Corpo BTCC 2,50 x 2,50 m alt. 12,50 a 15,00 m</v>
          </cell>
          <cell r="E554" t="str">
            <v>m</v>
          </cell>
          <cell r="F554">
            <v>6803.35</v>
          </cell>
        </row>
        <row r="555">
          <cell r="A555" t="str">
            <v>2 S 04 220 28</v>
          </cell>
          <cell r="B555" t="str">
            <v>Corpo BTCC 3,00 x 3,00 m alt. 12,50 a 15,00 m</v>
          </cell>
          <cell r="E555" t="str">
            <v>m</v>
          </cell>
          <cell r="F555">
            <v>9379.32</v>
          </cell>
        </row>
        <row r="556">
          <cell r="A556" t="str">
            <v>2 S 04 221 01</v>
          </cell>
          <cell r="B556" t="str">
            <v>Boca BTCC 1,50 x 1,50 m normal</v>
          </cell>
          <cell r="E556" t="str">
            <v>und</v>
          </cell>
          <cell r="F556">
            <v>7797.68</v>
          </cell>
        </row>
        <row r="557">
          <cell r="A557" t="str">
            <v>2 S 04 221 02</v>
          </cell>
          <cell r="B557" t="str">
            <v>Boca BTCC 2,00 x 2,00 m normal</v>
          </cell>
          <cell r="E557" t="str">
            <v>und</v>
          </cell>
          <cell r="F557">
            <v>11925.54</v>
          </cell>
        </row>
        <row r="558">
          <cell r="A558" t="str">
            <v>2 S 04 221 03</v>
          </cell>
          <cell r="B558" t="str">
            <v>Boca BTCC 2,50 x 2,50 m normal</v>
          </cell>
          <cell r="E558" t="str">
            <v>und</v>
          </cell>
          <cell r="F558">
            <v>16899.830000000002</v>
          </cell>
        </row>
        <row r="559">
          <cell r="A559" t="str">
            <v>2 S 04 221 04</v>
          </cell>
          <cell r="B559" t="str">
            <v>Boca BTCC 3,00 x 3,00 m normal</v>
          </cell>
          <cell r="E559" t="str">
            <v>und</v>
          </cell>
          <cell r="F559">
            <v>23995.86</v>
          </cell>
        </row>
        <row r="560">
          <cell r="A560" t="str">
            <v>2 S 04 221 05</v>
          </cell>
          <cell r="B560" t="str">
            <v>Boca BTCC 1,50 x 1,50 m esc=15</v>
          </cell>
          <cell r="E560" t="str">
            <v>und</v>
          </cell>
          <cell r="F560">
            <v>8445.08</v>
          </cell>
        </row>
        <row r="561">
          <cell r="A561" t="str">
            <v>2 S 04 221 06</v>
          </cell>
          <cell r="B561" t="str">
            <v>Boca BTCC 2,00 x 2,00 m esc=15</v>
          </cell>
          <cell r="E561" t="str">
            <v>und</v>
          </cell>
          <cell r="F561">
            <v>12824.04</v>
          </cell>
        </row>
        <row r="562">
          <cell r="A562" t="str">
            <v>2 S 04 221 07</v>
          </cell>
          <cell r="B562" t="str">
            <v>Boca BTCC 2,50 x 2,50 m esc=15</v>
          </cell>
          <cell r="E562" t="str">
            <v>und</v>
          </cell>
          <cell r="F562">
            <v>18228.060000000001</v>
          </cell>
        </row>
        <row r="563">
          <cell r="A563" t="str">
            <v>2 S 04 221 08</v>
          </cell>
          <cell r="B563" t="str">
            <v>Boca BTCC 3,00 x 3,00 m esc=15</v>
          </cell>
          <cell r="E563" t="str">
            <v>und</v>
          </cell>
          <cell r="F563">
            <v>23361.34</v>
          </cell>
        </row>
        <row r="564">
          <cell r="A564" t="str">
            <v>2 S 04 221 09</v>
          </cell>
          <cell r="B564" t="str">
            <v>Boca BTCC 1,50 x 1,50 m esc=30</v>
          </cell>
          <cell r="E564" t="str">
            <v>und</v>
          </cell>
          <cell r="F564">
            <v>8856.08</v>
          </cell>
        </row>
        <row r="565">
          <cell r="A565" t="str">
            <v>2 S 04 221 10</v>
          </cell>
          <cell r="B565" t="str">
            <v>Boca BTCC 2,00 x 2,00 m exc.=30</v>
          </cell>
          <cell r="E565" t="str">
            <v>und</v>
          </cell>
          <cell r="F565">
            <v>14169.67</v>
          </cell>
        </row>
        <row r="566">
          <cell r="A566" t="str">
            <v>2 S 04 221 11</v>
          </cell>
          <cell r="B566" t="str">
            <v>Boca BTCC 2,50 x 2,50 m esc=30</v>
          </cell>
          <cell r="E566" t="str">
            <v>und</v>
          </cell>
          <cell r="F566">
            <v>20764.759999999998</v>
          </cell>
        </row>
        <row r="567">
          <cell r="A567" t="str">
            <v>2 S 04 221 12</v>
          </cell>
          <cell r="B567" t="str">
            <v>Boca BTCC 3,00 x 3,00 m esc=30</v>
          </cell>
          <cell r="E567" t="str">
            <v>und</v>
          </cell>
          <cell r="F567">
            <v>29949.200000000001</v>
          </cell>
        </row>
        <row r="568">
          <cell r="A568" t="str">
            <v>2 S 04 221 13</v>
          </cell>
          <cell r="B568" t="str">
            <v>Boca BTCC 1,50 x 1,50 m esc.=45</v>
          </cell>
          <cell r="E568" t="str">
            <v>und</v>
          </cell>
          <cell r="F568">
            <v>11176.09</v>
          </cell>
        </row>
        <row r="569">
          <cell r="A569" t="str">
            <v>2 S 04 221 14</v>
          </cell>
          <cell r="B569" t="str">
            <v>Boca BTCC 2,00 x 2,00 m esc=45</v>
          </cell>
          <cell r="E569" t="str">
            <v>und</v>
          </cell>
          <cell r="F569">
            <v>17941.25</v>
          </cell>
        </row>
        <row r="570">
          <cell r="A570" t="str">
            <v>2 S 04 221 15</v>
          </cell>
          <cell r="B570" t="str">
            <v>Boca BTCC 2,50 x 2,50 m esc=45</v>
          </cell>
          <cell r="E570" t="str">
            <v>und</v>
          </cell>
          <cell r="F570">
            <v>26268.53</v>
          </cell>
        </row>
        <row r="571">
          <cell r="A571" t="str">
            <v>2 S 04 221 16</v>
          </cell>
          <cell r="B571" t="str">
            <v>Boca BTCC 3,00 x 3,00 m esc=45</v>
          </cell>
          <cell r="E571" t="str">
            <v>und</v>
          </cell>
          <cell r="F571">
            <v>37956.39</v>
          </cell>
        </row>
        <row r="572">
          <cell r="A572" t="str">
            <v>2 S 04 300 16</v>
          </cell>
          <cell r="B572" t="str">
            <v>Bueiro met. chapas múltiplas D=1,60 m galv.</v>
          </cell>
          <cell r="E572" t="str">
            <v>m</v>
          </cell>
          <cell r="F572">
            <v>1028.1099999999999</v>
          </cell>
        </row>
        <row r="573">
          <cell r="A573" t="str">
            <v>2 S 04 300 20</v>
          </cell>
          <cell r="B573" t="str">
            <v>Bueiro met.chapas múltiplas D=2,00 m galv.</v>
          </cell>
          <cell r="E573" t="str">
            <v>m</v>
          </cell>
          <cell r="F573">
            <v>1279.3399999999999</v>
          </cell>
        </row>
        <row r="574">
          <cell r="A574" t="str">
            <v>2 S 04 301 16</v>
          </cell>
          <cell r="B574" t="str">
            <v>Bueiro met. chapas múltiplas D=1,60 m rev. epoxy</v>
          </cell>
          <cell r="E574" t="str">
            <v>m</v>
          </cell>
          <cell r="F574">
            <v>1076.94</v>
          </cell>
        </row>
        <row r="575">
          <cell r="A575" t="str">
            <v>2 S 04 301 20</v>
          </cell>
          <cell r="B575" t="str">
            <v>Bueiro met. chapa múltipla D=2,00 m rev. epoxy</v>
          </cell>
          <cell r="E575" t="str">
            <v>m</v>
          </cell>
          <cell r="F575">
            <v>1339.98</v>
          </cell>
        </row>
        <row r="576">
          <cell r="A576" t="str">
            <v>2 S 04 310 16</v>
          </cell>
          <cell r="B576" t="str">
            <v>Bueiro met.s/ interrupção tráf. D=1,60m galv.</v>
          </cell>
          <cell r="E576" t="str">
            <v>m</v>
          </cell>
          <cell r="F576">
            <v>1958.05</v>
          </cell>
        </row>
        <row r="577">
          <cell r="A577" t="str">
            <v>2 S 04 310 20</v>
          </cell>
          <cell r="B577" t="str">
            <v>Bueiro met.s/ interrupção tráf. D=2,00m galv.</v>
          </cell>
          <cell r="E577" t="str">
            <v>m</v>
          </cell>
          <cell r="F577">
            <v>2435.4499999999998</v>
          </cell>
        </row>
        <row r="578">
          <cell r="A578" t="str">
            <v>2 S 04 311 16</v>
          </cell>
          <cell r="B578" t="str">
            <v>Bueiro met.s/interrupção tráf.D=1,60 m rev.epoxy</v>
          </cell>
          <cell r="E578" t="str">
            <v>m</v>
          </cell>
          <cell r="F578">
            <v>2031.03</v>
          </cell>
        </row>
        <row r="579">
          <cell r="A579" t="str">
            <v>2 S 04 311 20</v>
          </cell>
          <cell r="B579" t="str">
            <v>Bueiro met.s/interrupção traf.D=2,00 m rev.epoxy</v>
          </cell>
          <cell r="E579" t="str">
            <v>m</v>
          </cell>
          <cell r="F579">
            <v>2442.35</v>
          </cell>
        </row>
        <row r="580">
          <cell r="A580" t="str">
            <v>2 S 04 400 01</v>
          </cell>
          <cell r="B580" t="str">
            <v>Valeta prot.cortes c/revest. vegetal - VPC 01</v>
          </cell>
          <cell r="E580" t="str">
            <v>m</v>
          </cell>
          <cell r="F580">
            <v>41.27</v>
          </cell>
        </row>
        <row r="581">
          <cell r="A581" t="str">
            <v>2 S 04 400 02</v>
          </cell>
          <cell r="B581" t="str">
            <v>Valeta prot.cortes c/revest. vegetal - VPC 02</v>
          </cell>
          <cell r="E581" t="str">
            <v>m</v>
          </cell>
          <cell r="F581">
            <v>30.75</v>
          </cell>
        </row>
        <row r="582">
          <cell r="A582" t="str">
            <v>2 S 04 400 03</v>
          </cell>
          <cell r="B582" t="str">
            <v>Valeta prot.cortes c/revest.concreto - VPC 03</v>
          </cell>
          <cell r="E582" t="str">
            <v>m</v>
          </cell>
          <cell r="F582">
            <v>59.73</v>
          </cell>
        </row>
        <row r="583">
          <cell r="A583" t="str">
            <v>2 S 04 400 04</v>
          </cell>
          <cell r="B583" t="str">
            <v>Valeta prot.cortes c/revest.concreto - VPC 04</v>
          </cell>
          <cell r="E583" t="str">
            <v>m</v>
          </cell>
          <cell r="F583">
            <v>46.54</v>
          </cell>
        </row>
        <row r="584">
          <cell r="A584" t="str">
            <v>2 S 04 401 01</v>
          </cell>
          <cell r="B584" t="str">
            <v>Valeta prot.aterros c/revest. vegetal - VPA 01</v>
          </cell>
          <cell r="E584" t="str">
            <v>m</v>
          </cell>
          <cell r="F584">
            <v>42.65</v>
          </cell>
        </row>
        <row r="585">
          <cell r="A585" t="str">
            <v>2 S 04 401 02</v>
          </cell>
          <cell r="B585" t="str">
            <v>Valeta prot.aterros c/revest. vegetal - VPA 02</v>
          </cell>
          <cell r="E585" t="str">
            <v>m</v>
          </cell>
          <cell r="F585">
            <v>32.01</v>
          </cell>
        </row>
        <row r="586">
          <cell r="A586" t="str">
            <v>2 S 04 401 03</v>
          </cell>
          <cell r="B586" t="str">
            <v>Valeta prot.aterro c/revest. concreto - VPA 03</v>
          </cell>
          <cell r="E586" t="str">
            <v>m</v>
          </cell>
          <cell r="F586">
            <v>59.97</v>
          </cell>
        </row>
        <row r="587">
          <cell r="A587" t="str">
            <v>2 S 04 401 04</v>
          </cell>
          <cell r="B587" t="str">
            <v>Valeta prot.aterro c/revest. concreto - VPA 04</v>
          </cell>
          <cell r="E587" t="str">
            <v>m</v>
          </cell>
          <cell r="F587">
            <v>45.4</v>
          </cell>
        </row>
        <row r="588">
          <cell r="A588" t="str">
            <v>2 S 04 401 05</v>
          </cell>
          <cell r="B588" t="str">
            <v>Valeta prot.corte/aterro s/rev. - VPC 05/VPA 05</v>
          </cell>
          <cell r="E588" t="str">
            <v>m</v>
          </cell>
          <cell r="F588">
            <v>24.52</v>
          </cell>
        </row>
        <row r="589">
          <cell r="A589" t="str">
            <v>2 S 04 401 06</v>
          </cell>
          <cell r="B589" t="str">
            <v>Valeta prot.corte/aterro s/rev. - VPC 06/VPA 06</v>
          </cell>
          <cell r="E589" t="str">
            <v>m</v>
          </cell>
          <cell r="F589">
            <v>17.53</v>
          </cell>
        </row>
        <row r="590">
          <cell r="A590" t="str">
            <v>2 S 04 500 01</v>
          </cell>
          <cell r="B590" t="str">
            <v>Dreno longitudinal prof. p/corte em solo - DPS 01</v>
          </cell>
          <cell r="E590" t="str">
            <v>m</v>
          </cell>
          <cell r="F590">
            <v>27.55</v>
          </cell>
        </row>
        <row r="591">
          <cell r="A591" t="str">
            <v>2 S 04 500 02</v>
          </cell>
          <cell r="B591" t="str">
            <v>Dreno longitudinal prof. p/corte em solo - DPS 02</v>
          </cell>
          <cell r="E591" t="str">
            <v>m</v>
          </cell>
          <cell r="F591">
            <v>27.14</v>
          </cell>
        </row>
        <row r="592">
          <cell r="A592" t="str">
            <v>2 S 04 500 03</v>
          </cell>
          <cell r="B592" t="str">
            <v>Dreno longitudinal prof. p/corte em solo - DPS 03</v>
          </cell>
          <cell r="E592" t="str">
            <v>m</v>
          </cell>
          <cell r="F592">
            <v>38.75</v>
          </cell>
        </row>
        <row r="593">
          <cell r="A593" t="str">
            <v>2 S 04 500 04</v>
          </cell>
          <cell r="B593" t="str">
            <v>Dreno longitudinal prof. p/corte em solo - DPS 04</v>
          </cell>
          <cell r="E593" t="str">
            <v>m</v>
          </cell>
          <cell r="F593">
            <v>38.26</v>
          </cell>
        </row>
        <row r="594">
          <cell r="A594" t="str">
            <v>2 S 04 500 05</v>
          </cell>
          <cell r="B594" t="str">
            <v>Dreno longitudinal prof. p/corte em solo - DPS 05</v>
          </cell>
          <cell r="E594" t="str">
            <v>m</v>
          </cell>
          <cell r="F594">
            <v>44.31</v>
          </cell>
        </row>
        <row r="595">
          <cell r="A595" t="str">
            <v>2 S 04 500 06</v>
          </cell>
          <cell r="B595" t="str">
            <v>Dreno longitudinal prof. p/corte em solo - DPS 06</v>
          </cell>
          <cell r="E595" t="str">
            <v>m</v>
          </cell>
          <cell r="F595">
            <v>50.88</v>
          </cell>
        </row>
        <row r="596">
          <cell r="A596" t="str">
            <v>2 S 04 500 07</v>
          </cell>
          <cell r="B596" t="str">
            <v>Dreno longitudinal prof. p/corte em solo - DPS 07</v>
          </cell>
          <cell r="E596" t="str">
            <v>m</v>
          </cell>
          <cell r="F596">
            <v>61.18</v>
          </cell>
        </row>
        <row r="597">
          <cell r="A597" t="str">
            <v>2 S 04 500 08</v>
          </cell>
          <cell r="B597" t="str">
            <v>Dreno longitudinal prof. p/corte em solo - DPS 08</v>
          </cell>
          <cell r="E597" t="str">
            <v>m</v>
          </cell>
          <cell r="F597">
            <v>67.75</v>
          </cell>
        </row>
        <row r="598">
          <cell r="A598" t="str">
            <v>2 S 04 501 01</v>
          </cell>
          <cell r="B598" t="str">
            <v>Dreno longitudinal prof. p/corte em rocha - DPR 01</v>
          </cell>
          <cell r="E598" t="str">
            <v>m</v>
          </cell>
          <cell r="F598">
            <v>23.89</v>
          </cell>
        </row>
        <row r="599">
          <cell r="A599" t="str">
            <v>2 S 04 501 02</v>
          </cell>
          <cell r="B599" t="str">
            <v>Dreno longitudinal prof. p/corte em rocha - DPR 02</v>
          </cell>
          <cell r="E599" t="str">
            <v>m</v>
          </cell>
          <cell r="F599">
            <v>38.26</v>
          </cell>
        </row>
        <row r="600">
          <cell r="A600" t="str">
            <v>2 S 04 501 03</v>
          </cell>
          <cell r="B600" t="str">
            <v>Dreno longitudinal prof. p/corte em rocha - DPR 03</v>
          </cell>
          <cell r="E600" t="str">
            <v>m</v>
          </cell>
          <cell r="F600">
            <v>21.89</v>
          </cell>
        </row>
        <row r="601">
          <cell r="A601" t="str">
            <v>2 S 04 501 04</v>
          </cell>
          <cell r="B601" t="str">
            <v>Dreno longitudinal prof. p/corte em rocha - DPR 04</v>
          </cell>
          <cell r="E601" t="str">
            <v>m</v>
          </cell>
          <cell r="F601">
            <v>7.29</v>
          </cell>
        </row>
        <row r="602">
          <cell r="A602" t="str">
            <v>2 S 04 501 05</v>
          </cell>
          <cell r="B602" t="str">
            <v>Dreno longitudinal prof. p/corte em rocha - DPR 05</v>
          </cell>
          <cell r="E602" t="str">
            <v>m</v>
          </cell>
          <cell r="F602">
            <v>21.55</v>
          </cell>
        </row>
        <row r="603">
          <cell r="A603" t="str">
            <v>2 S 04 502 01</v>
          </cell>
          <cell r="B603" t="str">
            <v>Boca saída p/dreno longitudinal prof. BSD 01</v>
          </cell>
          <cell r="E603" t="str">
            <v>und</v>
          </cell>
          <cell r="F603">
            <v>71.16</v>
          </cell>
        </row>
        <row r="604">
          <cell r="A604" t="str">
            <v>2 S 04 502 02</v>
          </cell>
          <cell r="B604" t="str">
            <v>Boca saída p/dreno longitudinal prof. BSD 02</v>
          </cell>
          <cell r="E604" t="str">
            <v>und</v>
          </cell>
          <cell r="F604">
            <v>82.9</v>
          </cell>
        </row>
        <row r="605">
          <cell r="A605" t="str">
            <v>2 S 04 510 01</v>
          </cell>
          <cell r="B605" t="str">
            <v>Dreno sub-superficial - DSS 01</v>
          </cell>
          <cell r="E605" t="str">
            <v>m</v>
          </cell>
          <cell r="F605">
            <v>7.42</v>
          </cell>
        </row>
        <row r="606">
          <cell r="A606" t="str">
            <v>2 S 04 510 02</v>
          </cell>
          <cell r="B606" t="str">
            <v>Dreno sub-superficial - DSS 02</v>
          </cell>
          <cell r="E606" t="str">
            <v>m</v>
          </cell>
          <cell r="F606">
            <v>20.12</v>
          </cell>
        </row>
        <row r="607">
          <cell r="A607" t="str">
            <v>2 S 04 510 03</v>
          </cell>
          <cell r="B607" t="str">
            <v>Dreno sub-superficial - DSS 03</v>
          </cell>
          <cell r="E607" t="str">
            <v>m</v>
          </cell>
          <cell r="F607">
            <v>5.0599999999999996</v>
          </cell>
        </row>
        <row r="608">
          <cell r="A608" t="str">
            <v>2 S 04 510 04</v>
          </cell>
          <cell r="B608" t="str">
            <v>Dreno sub-superficial - DSS 04</v>
          </cell>
          <cell r="E608" t="str">
            <v>m</v>
          </cell>
          <cell r="F608">
            <v>26.52</v>
          </cell>
        </row>
        <row r="609">
          <cell r="A609" t="str">
            <v>2 S 04 511 01</v>
          </cell>
          <cell r="B609" t="str">
            <v>Boca saída p/dreno sub-superficial - BSD 03</v>
          </cell>
          <cell r="E609" t="str">
            <v>und</v>
          </cell>
          <cell r="F609">
            <v>32.799999999999997</v>
          </cell>
        </row>
        <row r="610">
          <cell r="A610" t="str">
            <v>2 S 04 520 01</v>
          </cell>
          <cell r="B610" t="str">
            <v>Dreno sub-horizontal - DSH 01</v>
          </cell>
          <cell r="E610" t="str">
            <v>m</v>
          </cell>
          <cell r="F610">
            <v>127.19</v>
          </cell>
        </row>
        <row r="611">
          <cell r="A611" t="str">
            <v>2 S 04 521 01</v>
          </cell>
          <cell r="B611" t="str">
            <v>Boca saída p/dreno sub-horizontal - BSD 04</v>
          </cell>
          <cell r="E611" t="str">
            <v>und</v>
          </cell>
          <cell r="F611">
            <v>8.4700000000000006</v>
          </cell>
        </row>
        <row r="612">
          <cell r="A612" t="str">
            <v>2 S 04 900 01</v>
          </cell>
          <cell r="B612" t="str">
            <v>Sarjeta triangular de concreto - STC 01</v>
          </cell>
          <cell r="E612" t="str">
            <v>m</v>
          </cell>
          <cell r="F612">
            <v>37.07</v>
          </cell>
        </row>
        <row r="613">
          <cell r="A613" t="str">
            <v>2 S 04 900 02</v>
          </cell>
          <cell r="B613" t="str">
            <v>Sarjeta triangular de concreto - STC 02</v>
          </cell>
          <cell r="E613" t="str">
            <v>m</v>
          </cell>
          <cell r="F613">
            <v>25.03</v>
          </cell>
        </row>
        <row r="614">
          <cell r="A614" t="str">
            <v>2 S 04 900 03</v>
          </cell>
          <cell r="B614" t="str">
            <v>Sarjeta triangular de concreto - STC 03</v>
          </cell>
          <cell r="E614" t="str">
            <v>m</v>
          </cell>
          <cell r="F614">
            <v>21.69</v>
          </cell>
        </row>
        <row r="615">
          <cell r="A615" t="str">
            <v>2 S 04 900 04</v>
          </cell>
          <cell r="B615" t="str">
            <v>Sarjeta triangular de concreto - STC 04</v>
          </cell>
          <cell r="E615" t="str">
            <v>m</v>
          </cell>
          <cell r="F615">
            <v>17.600000000000001</v>
          </cell>
        </row>
        <row r="616">
          <cell r="A616" t="str">
            <v>2 S 04 900 05</v>
          </cell>
          <cell r="B616" t="str">
            <v>Sarjeta triangular de concreto - STC 05</v>
          </cell>
          <cell r="E616" t="str">
            <v>m</v>
          </cell>
          <cell r="F616">
            <v>30.24</v>
          </cell>
        </row>
        <row r="617">
          <cell r="A617" t="str">
            <v>2 S 04 900 06</v>
          </cell>
          <cell r="B617" t="str">
            <v>Sarjeta triangular de concreto - STC 06</v>
          </cell>
          <cell r="E617" t="str">
            <v>m</v>
          </cell>
          <cell r="F617">
            <v>20.420000000000002</v>
          </cell>
        </row>
        <row r="618">
          <cell r="A618" t="str">
            <v>2 S 04 900 07</v>
          </cell>
          <cell r="B618" t="str">
            <v>Sarjeta triangular de concreto - STC 07</v>
          </cell>
          <cell r="E618" t="str">
            <v>m</v>
          </cell>
          <cell r="F618">
            <v>17.61</v>
          </cell>
        </row>
        <row r="619">
          <cell r="A619" t="str">
            <v>2 S 04 900 08</v>
          </cell>
          <cell r="B619" t="str">
            <v>Sarjeta triangular de concreto - STC 08</v>
          </cell>
          <cell r="E619" t="str">
            <v>m</v>
          </cell>
          <cell r="F619">
            <v>14.71</v>
          </cell>
        </row>
        <row r="620">
          <cell r="A620" t="str">
            <v>2 S 04 900 21</v>
          </cell>
          <cell r="B620" t="str">
            <v>Sarjeta canteiro central concreto - SCC 01</v>
          </cell>
          <cell r="E620" t="str">
            <v>m</v>
          </cell>
          <cell r="F620">
            <v>21.45</v>
          </cell>
        </row>
        <row r="621">
          <cell r="A621" t="str">
            <v>2 S 04 900 22</v>
          </cell>
          <cell r="B621" t="str">
            <v>Sarjeta canteiro central concreto - SCC 02</v>
          </cell>
          <cell r="E621" t="str">
            <v>m</v>
          </cell>
          <cell r="F621">
            <v>29.69</v>
          </cell>
        </row>
        <row r="622">
          <cell r="A622" t="str">
            <v>2 S 04 900 31</v>
          </cell>
          <cell r="B622" t="str">
            <v>Sarjeta triangular de grama - STG 01</v>
          </cell>
          <cell r="E622" t="str">
            <v>m</v>
          </cell>
          <cell r="F622">
            <v>13.88</v>
          </cell>
        </row>
        <row r="623">
          <cell r="A623" t="str">
            <v>2 S 04 900 32</v>
          </cell>
          <cell r="B623" t="str">
            <v>Sarjeta triangular de grama - STG 02</v>
          </cell>
          <cell r="E623" t="str">
            <v>m</v>
          </cell>
          <cell r="F623">
            <v>11.5</v>
          </cell>
        </row>
        <row r="624">
          <cell r="A624" t="str">
            <v>2 S 04 900 33</v>
          </cell>
          <cell r="B624" t="str">
            <v>Sarjeta triangular de grama - STG 03</v>
          </cell>
          <cell r="E624" t="str">
            <v>m</v>
          </cell>
          <cell r="F624">
            <v>9.89</v>
          </cell>
        </row>
        <row r="625">
          <cell r="A625" t="str">
            <v>2 S 04 900 34</v>
          </cell>
          <cell r="B625" t="str">
            <v>Sarjeta triangular de grama - STG 04</v>
          </cell>
          <cell r="E625" t="str">
            <v>m</v>
          </cell>
          <cell r="F625">
            <v>7.59</v>
          </cell>
        </row>
        <row r="626">
          <cell r="A626" t="str">
            <v>2 S 04 900 41</v>
          </cell>
          <cell r="B626" t="str">
            <v>Sarjeta triangular não revestida - STT 01</v>
          </cell>
          <cell r="E626" t="str">
            <v>m</v>
          </cell>
          <cell r="F626">
            <v>7.66</v>
          </cell>
        </row>
        <row r="627">
          <cell r="A627" t="str">
            <v>2 S 04 900 42</v>
          </cell>
          <cell r="B627" t="str">
            <v>Sarjeta triangular não revestida - STT 02</v>
          </cell>
          <cell r="E627" t="str">
            <v>m</v>
          </cell>
          <cell r="F627">
            <v>6.4</v>
          </cell>
        </row>
        <row r="628">
          <cell r="A628" t="str">
            <v>2 S 04 900 43</v>
          </cell>
          <cell r="B628" t="str">
            <v>Sarjeta triangular não revestida - STT 03</v>
          </cell>
          <cell r="E628" t="str">
            <v>m</v>
          </cell>
          <cell r="F628">
            <v>5.44</v>
          </cell>
        </row>
        <row r="629">
          <cell r="A629" t="str">
            <v>2 S 04 900 44</v>
          </cell>
          <cell r="B629" t="str">
            <v>Sarjeta triangular não revestida - STT 04</v>
          </cell>
          <cell r="E629" t="str">
            <v>m</v>
          </cell>
          <cell r="F629">
            <v>3.99</v>
          </cell>
        </row>
        <row r="630">
          <cell r="A630" t="str">
            <v>2 S 04 901 01</v>
          </cell>
          <cell r="B630" t="str">
            <v>Sarjeta trapezoidal de concreto - SZC 01</v>
          </cell>
          <cell r="E630" t="str">
            <v>m</v>
          </cell>
          <cell r="F630">
            <v>29.78</v>
          </cell>
        </row>
        <row r="631">
          <cell r="A631" t="str">
            <v>2 S 04 901 02</v>
          </cell>
          <cell r="B631" t="str">
            <v>Sarjeta trapezoidal de concreto - SZC 02</v>
          </cell>
          <cell r="E631" t="str">
            <v>m</v>
          </cell>
          <cell r="F631">
            <v>18.239999999999998</v>
          </cell>
        </row>
        <row r="632">
          <cell r="A632" t="str">
            <v>2 S 04 901 21</v>
          </cell>
          <cell r="B632" t="str">
            <v>Sarjeta de canteiro central de concreto - SCC 03</v>
          </cell>
          <cell r="E632" t="str">
            <v>m</v>
          </cell>
          <cell r="F632">
            <v>23.88</v>
          </cell>
        </row>
        <row r="633">
          <cell r="A633" t="str">
            <v>2 S 04 901 22</v>
          </cell>
          <cell r="B633" t="str">
            <v>Sarjeta de canteiro central de cocnreto - SCC 04</v>
          </cell>
          <cell r="E633" t="str">
            <v>m</v>
          </cell>
          <cell r="F633">
            <v>43.71</v>
          </cell>
        </row>
        <row r="634">
          <cell r="A634" t="str">
            <v>2 S 04 901 31</v>
          </cell>
          <cell r="B634" t="str">
            <v>Sarjeta trapezoidal de grama - SZG 01</v>
          </cell>
          <cell r="E634" t="str">
            <v>m</v>
          </cell>
          <cell r="F634">
            <v>12.46</v>
          </cell>
        </row>
        <row r="635">
          <cell r="A635" t="str">
            <v>2 S 04 901 32</v>
          </cell>
          <cell r="B635" t="str">
            <v>Sarjeta trapezoidal de grama - SZG 02</v>
          </cell>
          <cell r="E635" t="str">
            <v>m</v>
          </cell>
          <cell r="F635">
            <v>8.0299999999999994</v>
          </cell>
        </row>
        <row r="636">
          <cell r="A636" t="str">
            <v>2 S 04 901 41</v>
          </cell>
          <cell r="B636" t="str">
            <v>Sarjeta trapezoidal não revestida - SZT 01</v>
          </cell>
          <cell r="E636" t="str">
            <v>m</v>
          </cell>
          <cell r="F636">
            <v>7.55</v>
          </cell>
        </row>
        <row r="637">
          <cell r="A637" t="str">
            <v>2 S 04 901 42</v>
          </cell>
          <cell r="B637" t="str">
            <v>Sarjeta trapezoidal não revestida - SZT 02</v>
          </cell>
          <cell r="E637" t="str">
            <v>m</v>
          </cell>
          <cell r="F637">
            <v>4.66</v>
          </cell>
        </row>
        <row r="638">
          <cell r="A638" t="str">
            <v>2 S 04 910 01</v>
          </cell>
          <cell r="B638" t="str">
            <v>Meio fio de concreto - MFC 01</v>
          </cell>
          <cell r="E638" t="str">
            <v>m</v>
          </cell>
          <cell r="F638">
            <v>38.630000000000003</v>
          </cell>
        </row>
        <row r="639">
          <cell r="A639" t="str">
            <v>2 S 04 910 02</v>
          </cell>
          <cell r="B639" t="str">
            <v>Meio fio de concreto - MFC 02</v>
          </cell>
          <cell r="E639" t="str">
            <v>m</v>
          </cell>
          <cell r="F639">
            <v>30.75</v>
          </cell>
        </row>
        <row r="640">
          <cell r="A640" t="str">
            <v>2 S 04 910 03</v>
          </cell>
          <cell r="B640" t="str">
            <v>Meio fio de concreto - MFC 03</v>
          </cell>
          <cell r="E640" t="str">
            <v>m</v>
          </cell>
          <cell r="F640">
            <v>18.04</v>
          </cell>
        </row>
        <row r="641">
          <cell r="A641" t="str">
            <v>2 S 04 910 04</v>
          </cell>
          <cell r="B641" t="str">
            <v>Meio fio de concreto - MFC 04</v>
          </cell>
          <cell r="E641" t="str">
            <v>m</v>
          </cell>
          <cell r="F641">
            <v>12.69</v>
          </cell>
        </row>
        <row r="642">
          <cell r="A642" t="str">
            <v>2 S 04 910 05</v>
          </cell>
          <cell r="B642" t="str">
            <v>Meio fio de concreto - MFC 05</v>
          </cell>
          <cell r="E642" t="str">
            <v>m</v>
          </cell>
          <cell r="F642">
            <v>17.72</v>
          </cell>
        </row>
        <row r="643">
          <cell r="A643" t="str">
            <v>2 S 04 910 06</v>
          </cell>
          <cell r="B643" t="str">
            <v>Meio fio de concreto - MFC 06</v>
          </cell>
          <cell r="E643" t="str">
            <v>m</v>
          </cell>
          <cell r="F643">
            <v>11.07</v>
          </cell>
        </row>
        <row r="644">
          <cell r="A644" t="str">
            <v>2 S 04 910 07</v>
          </cell>
          <cell r="B644" t="str">
            <v>Meio fio de concreto - MFC 07</v>
          </cell>
          <cell r="E644" t="str">
            <v>m</v>
          </cell>
          <cell r="F644">
            <v>17.420000000000002</v>
          </cell>
        </row>
        <row r="645">
          <cell r="A645" t="str">
            <v>2 S 04 910 08</v>
          </cell>
          <cell r="B645" t="str">
            <v>Meio fio de concreto - MFC 08</v>
          </cell>
          <cell r="E645" t="str">
            <v>m</v>
          </cell>
          <cell r="F645">
            <v>29.27</v>
          </cell>
        </row>
        <row r="646">
          <cell r="A646" t="str">
            <v>2 S 04 930 01</v>
          </cell>
          <cell r="B646" t="str">
            <v>Caixa coletora de sarjeta - CCS 01</v>
          </cell>
          <cell r="E646" t="str">
            <v>und</v>
          </cell>
          <cell r="F646">
            <v>909.9</v>
          </cell>
        </row>
        <row r="647">
          <cell r="A647" t="str">
            <v>2 S 04 930 02</v>
          </cell>
          <cell r="B647" t="str">
            <v>Caixa coletora de sarjeta - CCS 02</v>
          </cell>
          <cell r="E647" t="str">
            <v>und</v>
          </cell>
          <cell r="F647">
            <v>886.15</v>
          </cell>
        </row>
        <row r="648">
          <cell r="A648" t="str">
            <v>2 S 04 930 03</v>
          </cell>
          <cell r="B648" t="str">
            <v>Caixa coletora de sarjeta - CCS 03</v>
          </cell>
          <cell r="E648" t="str">
            <v>und</v>
          </cell>
          <cell r="F648">
            <v>862.39</v>
          </cell>
        </row>
        <row r="649">
          <cell r="A649" t="str">
            <v>2 S 04 930 04</v>
          </cell>
          <cell r="B649" t="str">
            <v>Caixa coletora de sarjeta - CCS 04</v>
          </cell>
          <cell r="E649" t="str">
            <v>und</v>
          </cell>
          <cell r="F649">
            <v>837.56</v>
          </cell>
        </row>
        <row r="650">
          <cell r="A650" t="str">
            <v>2 S 04 930 05</v>
          </cell>
          <cell r="B650" t="str">
            <v>Caixa coletora de sarjeta - CCS 05</v>
          </cell>
          <cell r="E650" t="str">
            <v>und</v>
          </cell>
          <cell r="F650">
            <v>1143.0899999999999</v>
          </cell>
        </row>
        <row r="651">
          <cell r="A651" t="str">
            <v>2 S 04 930 06</v>
          </cell>
          <cell r="B651" t="str">
            <v>Caixa coletora de sarjeta - CCS 06</v>
          </cell>
          <cell r="E651" t="str">
            <v>und</v>
          </cell>
          <cell r="F651">
            <v>1118.26</v>
          </cell>
        </row>
        <row r="652">
          <cell r="A652" t="str">
            <v>2 S 04 930 07</v>
          </cell>
          <cell r="B652" t="str">
            <v>Caixa coletora de sarjeta - CCS 07</v>
          </cell>
          <cell r="E652" t="str">
            <v>und</v>
          </cell>
          <cell r="F652">
            <v>1093.43</v>
          </cell>
        </row>
        <row r="653">
          <cell r="A653" t="str">
            <v>2 S 04 930 08</v>
          </cell>
          <cell r="B653" t="str">
            <v>Caixa coletora de sarjeta - CCS 08</v>
          </cell>
          <cell r="E653" t="str">
            <v>und</v>
          </cell>
          <cell r="F653">
            <v>1069.67</v>
          </cell>
        </row>
        <row r="654">
          <cell r="A654" t="str">
            <v>2 S 04 930 09</v>
          </cell>
          <cell r="B654" t="str">
            <v>Caixa coletora de sarjeta - CCS 09</v>
          </cell>
          <cell r="E654" t="str">
            <v>und</v>
          </cell>
          <cell r="F654">
            <v>1375.21</v>
          </cell>
        </row>
        <row r="655">
          <cell r="A655" t="str">
            <v>2 S 04 930 10</v>
          </cell>
          <cell r="B655" t="str">
            <v>Caixa coletora de sarjeta - CCS 10</v>
          </cell>
          <cell r="E655" t="str">
            <v>und</v>
          </cell>
          <cell r="F655">
            <v>1350.38</v>
          </cell>
        </row>
        <row r="656">
          <cell r="A656" t="str">
            <v>2 S 04 930 11</v>
          </cell>
          <cell r="B656" t="str">
            <v>Caixa coletora de sarjeta - CCS 11</v>
          </cell>
          <cell r="E656" t="str">
            <v>und</v>
          </cell>
          <cell r="F656">
            <v>1325.54</v>
          </cell>
        </row>
        <row r="657">
          <cell r="A657" t="str">
            <v>2 S 04 930 12</v>
          </cell>
          <cell r="B657" t="str">
            <v>Caixa coletora de sarjeta - CCS 12</v>
          </cell>
          <cell r="E657" t="str">
            <v>und</v>
          </cell>
          <cell r="F657">
            <v>1300.71</v>
          </cell>
        </row>
        <row r="658">
          <cell r="A658" t="str">
            <v>2 S 04 930 13</v>
          </cell>
          <cell r="B658" t="str">
            <v>Caixa coletora de sarjeta - CCS 13</v>
          </cell>
          <cell r="E658" t="str">
            <v>und</v>
          </cell>
          <cell r="F658">
            <v>1601.92</v>
          </cell>
        </row>
        <row r="659">
          <cell r="A659" t="str">
            <v>2 S 04 930 14</v>
          </cell>
          <cell r="B659" t="str">
            <v>Caixa coletora de sarjeta - CCS14</v>
          </cell>
          <cell r="E659" t="str">
            <v>und</v>
          </cell>
          <cell r="F659">
            <v>1577.09</v>
          </cell>
        </row>
        <row r="660">
          <cell r="A660" t="str">
            <v>2 S 04 930 15</v>
          </cell>
          <cell r="B660" t="str">
            <v>Caixa coletora de sarjeta - CCS 15</v>
          </cell>
          <cell r="E660" t="str">
            <v>und</v>
          </cell>
          <cell r="F660">
            <v>1552.25</v>
          </cell>
        </row>
        <row r="661">
          <cell r="A661" t="str">
            <v>2 S 04 930 16</v>
          </cell>
          <cell r="B661" t="str">
            <v>Caixa coletora de sarjeta - CCS 16</v>
          </cell>
          <cell r="E661" t="str">
            <v>und</v>
          </cell>
          <cell r="F661">
            <v>1527.42</v>
          </cell>
        </row>
        <row r="662">
          <cell r="A662" t="str">
            <v>2 S 04 930 17</v>
          </cell>
          <cell r="B662" t="str">
            <v>Caixa coletora de sarjeta - CCS 17</v>
          </cell>
          <cell r="E662" t="str">
            <v>und</v>
          </cell>
          <cell r="F662">
            <v>1834.04</v>
          </cell>
        </row>
        <row r="663">
          <cell r="A663" t="str">
            <v>2 S 04 930 18</v>
          </cell>
          <cell r="B663" t="str">
            <v>Caixa coletora de sarjeta - CCS 18</v>
          </cell>
          <cell r="E663" t="str">
            <v>und</v>
          </cell>
          <cell r="F663">
            <v>1809.2</v>
          </cell>
        </row>
        <row r="664">
          <cell r="A664" t="str">
            <v>2 S 04 930 19</v>
          </cell>
          <cell r="B664" t="str">
            <v>Caixa coletora de sarjeta - CCS 19</v>
          </cell>
          <cell r="E664" t="str">
            <v>und</v>
          </cell>
          <cell r="F664">
            <v>1784.37</v>
          </cell>
        </row>
        <row r="665">
          <cell r="A665" t="str">
            <v>2 S 04 930 20</v>
          </cell>
          <cell r="B665" t="str">
            <v>Caixa coletora de sarjeta - CCS 20</v>
          </cell>
          <cell r="E665" t="str">
            <v>und</v>
          </cell>
          <cell r="F665">
            <v>1759.53</v>
          </cell>
        </row>
        <row r="666">
          <cell r="A666" t="str">
            <v>2 S 04 931 01</v>
          </cell>
          <cell r="B666" t="str">
            <v>Caixa coletora de talvegue - CCT 01</v>
          </cell>
          <cell r="E666" t="str">
            <v>und</v>
          </cell>
          <cell r="F666">
            <v>926.31</v>
          </cell>
        </row>
        <row r="667">
          <cell r="A667" t="str">
            <v>2 S 04 931 02</v>
          </cell>
          <cell r="B667" t="str">
            <v>Caixa coletora de talvegue - CCT 02</v>
          </cell>
          <cell r="E667" t="str">
            <v>und</v>
          </cell>
          <cell r="F667">
            <v>901.48</v>
          </cell>
        </row>
        <row r="668">
          <cell r="A668" t="str">
            <v>2 S 04 931 03</v>
          </cell>
          <cell r="B668" t="str">
            <v>Caixa coletora de talvegue - CCT 03</v>
          </cell>
          <cell r="E668" t="str">
            <v>und</v>
          </cell>
          <cell r="F668">
            <v>879.02</v>
          </cell>
        </row>
        <row r="669">
          <cell r="A669" t="str">
            <v>2 S 04 931 04</v>
          </cell>
          <cell r="B669" t="str">
            <v>Caixa coletora de talvegue - CCT 04</v>
          </cell>
          <cell r="E669" t="str">
            <v>und</v>
          </cell>
          <cell r="F669">
            <v>851.81</v>
          </cell>
        </row>
        <row r="670">
          <cell r="A670" t="str">
            <v>2 S 04 931 05</v>
          </cell>
          <cell r="B670" t="str">
            <v>Caixa coletora de talvegue - CCT 05</v>
          </cell>
          <cell r="E670" t="str">
            <v>und</v>
          </cell>
          <cell r="F670">
            <v>1157.3499999999999</v>
          </cell>
        </row>
        <row r="671">
          <cell r="A671" t="str">
            <v>2 S 04 931 06</v>
          </cell>
          <cell r="B671" t="str">
            <v>Caixa coletora de talvegue - CCT 06</v>
          </cell>
          <cell r="E671" t="str">
            <v>und</v>
          </cell>
          <cell r="F671">
            <v>1133.5899999999999</v>
          </cell>
        </row>
        <row r="672">
          <cell r="A672" t="str">
            <v>2 S 04 931 07</v>
          </cell>
          <cell r="B672" t="str">
            <v>Caixa coletora de talvegue - CCT 07</v>
          </cell>
          <cell r="E672" t="str">
            <v>und</v>
          </cell>
          <cell r="F672">
            <v>1111.1400000000001</v>
          </cell>
        </row>
        <row r="673">
          <cell r="A673" t="str">
            <v>2 S 04 931 08</v>
          </cell>
          <cell r="B673" t="str">
            <v>Caixa coletora de talvegue - CCT 08</v>
          </cell>
          <cell r="E673" t="str">
            <v>und</v>
          </cell>
          <cell r="F673">
            <v>1182.18</v>
          </cell>
        </row>
        <row r="674">
          <cell r="A674" t="str">
            <v>2 S 04 931 09</v>
          </cell>
          <cell r="B674" t="str">
            <v>Caixa coletora de talvegue - CCT 09</v>
          </cell>
          <cell r="E674" t="str">
            <v>und</v>
          </cell>
          <cell r="F674">
            <v>1389.46</v>
          </cell>
        </row>
        <row r="675">
          <cell r="A675" t="str">
            <v>2 S 04 931 10</v>
          </cell>
          <cell r="B675" t="str">
            <v>Caixa coletora de talvegue - CCT 10</v>
          </cell>
          <cell r="E675" t="str">
            <v>und</v>
          </cell>
          <cell r="F675">
            <v>1365.71</v>
          </cell>
        </row>
        <row r="676">
          <cell r="A676" t="str">
            <v>2 S 04 931 11</v>
          </cell>
          <cell r="B676" t="str">
            <v>Caixa coletora de talvegue - CCT 11</v>
          </cell>
          <cell r="E676" t="str">
            <v>und</v>
          </cell>
          <cell r="F676">
            <v>1343.25</v>
          </cell>
        </row>
        <row r="677">
          <cell r="A677" t="str">
            <v>2 S 04 931 12</v>
          </cell>
          <cell r="B677" t="str">
            <v>Caixa coletora de talvegue - CCT 12</v>
          </cell>
          <cell r="E677" t="str">
            <v>und</v>
          </cell>
          <cell r="F677">
            <v>1316.04</v>
          </cell>
        </row>
        <row r="678">
          <cell r="A678" t="str">
            <v>2 S 04 931 13</v>
          </cell>
          <cell r="B678" t="str">
            <v>Caixa coletora de talvegue - CCT 13</v>
          </cell>
          <cell r="E678" t="str">
            <v>und</v>
          </cell>
          <cell r="F678">
            <v>1616.17</v>
          </cell>
        </row>
        <row r="679">
          <cell r="A679" t="str">
            <v>2 S 04 931 14</v>
          </cell>
          <cell r="B679" t="str">
            <v>Caixa coletora de talvegue - CCT 14</v>
          </cell>
          <cell r="E679" t="str">
            <v>und</v>
          </cell>
          <cell r="F679">
            <v>1591.34</v>
          </cell>
        </row>
        <row r="680">
          <cell r="A680" t="str">
            <v>2 S 04 931 15</v>
          </cell>
          <cell r="B680" t="str">
            <v>Caixa coletora de talvegue - CCT 15</v>
          </cell>
          <cell r="E680" t="str">
            <v>und</v>
          </cell>
          <cell r="F680">
            <v>1569.96</v>
          </cell>
        </row>
        <row r="681">
          <cell r="A681" t="str">
            <v>2 S 04 931 16</v>
          </cell>
          <cell r="B681" t="str">
            <v>Caixa coletora de talvegue - CCT 16</v>
          </cell>
          <cell r="E681" t="str">
            <v>und</v>
          </cell>
          <cell r="F681">
            <v>1542.75</v>
          </cell>
        </row>
        <row r="682">
          <cell r="A682" t="str">
            <v>2 S 04 931 17</v>
          </cell>
          <cell r="B682" t="str">
            <v>Caixa coletora de talvegue - CCT 17</v>
          </cell>
          <cell r="E682" t="str">
            <v>und</v>
          </cell>
          <cell r="F682">
            <v>1848.29</v>
          </cell>
        </row>
        <row r="683">
          <cell r="A683" t="str">
            <v>2 S 04 931 18</v>
          </cell>
          <cell r="B683" t="str">
            <v>Caixa coletora de talvegue - CCT 18</v>
          </cell>
          <cell r="E683" t="str">
            <v>und</v>
          </cell>
          <cell r="F683">
            <v>1823.45</v>
          </cell>
        </row>
        <row r="684">
          <cell r="A684" t="str">
            <v>2 S 04 931 19</v>
          </cell>
          <cell r="B684" t="str">
            <v>Caixa coletora de talvegue - CCT 19</v>
          </cell>
          <cell r="E684" t="str">
            <v>und</v>
          </cell>
          <cell r="F684">
            <v>1802.08</v>
          </cell>
        </row>
        <row r="685">
          <cell r="A685" t="str">
            <v>2 S 04 931 20</v>
          </cell>
          <cell r="B685" t="str">
            <v>Caixa coletora de talvegue - CCT 20</v>
          </cell>
          <cell r="E685" t="str">
            <v>und</v>
          </cell>
          <cell r="F685">
            <v>1774.87</v>
          </cell>
        </row>
        <row r="686">
          <cell r="A686" t="str">
            <v>2 S 04 940 01</v>
          </cell>
          <cell r="B686" t="str">
            <v>Descida d'água tipo rap. - calha concr. - DAR 01</v>
          </cell>
          <cell r="E686" t="str">
            <v>m</v>
          </cell>
          <cell r="F686">
            <v>98.8</v>
          </cell>
        </row>
        <row r="687">
          <cell r="A687" t="str">
            <v>2 S 04 940 02</v>
          </cell>
          <cell r="B687" t="str">
            <v>Descida d'água tipo rap. - canal retang.- DAR 02</v>
          </cell>
          <cell r="E687" t="str">
            <v>m</v>
          </cell>
          <cell r="F687">
            <v>50.34</v>
          </cell>
        </row>
        <row r="688">
          <cell r="A688" t="str">
            <v>2 S 04 940 03</v>
          </cell>
          <cell r="B688" t="str">
            <v>Descida d'água tipo rap. - canal retang.- DAR 03</v>
          </cell>
          <cell r="E688" t="str">
            <v>m</v>
          </cell>
          <cell r="F688">
            <v>73.92</v>
          </cell>
        </row>
        <row r="689">
          <cell r="A689" t="str">
            <v>2 S 04 940 04</v>
          </cell>
          <cell r="B689" t="str">
            <v>Descida d'água tipo rap. - calha metálica - DAR</v>
          </cell>
          <cell r="E689" t="str">
            <v>m</v>
          </cell>
          <cell r="F689">
            <v>131.97999999999999</v>
          </cell>
        </row>
        <row r="690">
          <cell r="A690" t="str">
            <v>2 S 04 941 01</v>
          </cell>
          <cell r="B690" t="str">
            <v>Descida d'água aterros em degraus - DAD 01</v>
          </cell>
          <cell r="E690" t="str">
            <v>m</v>
          </cell>
          <cell r="F690">
            <v>67.7</v>
          </cell>
        </row>
        <row r="691">
          <cell r="A691" t="str">
            <v>2 S 04 941 02</v>
          </cell>
          <cell r="B691" t="str">
            <v>Descida d'água aterros em degraus - arm - DAD</v>
          </cell>
          <cell r="E691" t="str">
            <v>m</v>
          </cell>
          <cell r="F691">
            <v>97.2</v>
          </cell>
        </row>
        <row r="692">
          <cell r="A692" t="str">
            <v>2 S 04 941 03</v>
          </cell>
          <cell r="B692" t="str">
            <v>Descida d'água aterros em degraus - DAD 03</v>
          </cell>
          <cell r="E692" t="str">
            <v>m</v>
          </cell>
          <cell r="F692">
            <v>177.28</v>
          </cell>
        </row>
        <row r="693">
          <cell r="A693" t="str">
            <v>2 S 04 941 04</v>
          </cell>
          <cell r="B693" t="str">
            <v>Descida d'água aterros em degraus - arm - DAD</v>
          </cell>
          <cell r="E693" t="str">
            <v>m</v>
          </cell>
          <cell r="F693">
            <v>226.16</v>
          </cell>
        </row>
        <row r="694">
          <cell r="A694" t="str">
            <v>2 S 04 941 05</v>
          </cell>
          <cell r="B694" t="str">
            <v>Descida d'água aterros em degraus - DAD 05</v>
          </cell>
          <cell r="E694" t="str">
            <v>m</v>
          </cell>
          <cell r="F694">
            <v>214.38</v>
          </cell>
        </row>
        <row r="695">
          <cell r="A695" t="str">
            <v>2 S 04 941 06</v>
          </cell>
          <cell r="B695" t="str">
            <v>Descida d'água aterros em degraus - arm - DAD</v>
          </cell>
          <cell r="E695" t="str">
            <v>m</v>
          </cell>
          <cell r="F695">
            <v>301.01</v>
          </cell>
        </row>
        <row r="696">
          <cell r="A696" t="str">
            <v>2 S 04 941 07</v>
          </cell>
          <cell r="B696" t="str">
            <v>Descida d'água aterros em degraus - DAD 07</v>
          </cell>
          <cell r="E696" t="str">
            <v>m</v>
          </cell>
          <cell r="F696">
            <v>252.6</v>
          </cell>
        </row>
        <row r="697">
          <cell r="A697" t="str">
            <v>2 S 04 941 08</v>
          </cell>
          <cell r="B697" t="str">
            <v>Descida d'água aterros em degraus - arm - DAD</v>
          </cell>
          <cell r="E697" t="str">
            <v>m</v>
          </cell>
          <cell r="F697">
            <v>349.95</v>
          </cell>
        </row>
        <row r="698">
          <cell r="A698" t="str">
            <v>2 S 04 941 09</v>
          </cell>
          <cell r="B698" t="str">
            <v>Descida d'água aterros em degraus - DAD 09</v>
          </cell>
          <cell r="E698" t="str">
            <v>m</v>
          </cell>
          <cell r="F698">
            <v>288.38</v>
          </cell>
        </row>
        <row r="699">
          <cell r="A699" t="str">
            <v>2 S 04 941 10</v>
          </cell>
          <cell r="B699" t="str">
            <v>Descida d'água aterros em degraus - arm - DAD</v>
          </cell>
          <cell r="E699" t="str">
            <v>m</v>
          </cell>
          <cell r="F699">
            <v>398.76</v>
          </cell>
        </row>
        <row r="700">
          <cell r="A700" t="str">
            <v>2 S 04 941 11</v>
          </cell>
          <cell r="B700" t="str">
            <v>Descida d'água aterros em degraus - DAD 11</v>
          </cell>
          <cell r="E700" t="str">
            <v>m</v>
          </cell>
          <cell r="F700">
            <v>379.25</v>
          </cell>
        </row>
        <row r="701">
          <cell r="A701" t="str">
            <v>2 S 04 941 12</v>
          </cell>
          <cell r="B701" t="str">
            <v>Descida d'água aterros em degraus - arm - dad 12</v>
          </cell>
          <cell r="E701" t="str">
            <v>m</v>
          </cell>
          <cell r="F701">
            <v>521.38</v>
          </cell>
        </row>
        <row r="702">
          <cell r="A702" t="str">
            <v>2 S 04 941 13</v>
          </cell>
          <cell r="B702" t="str">
            <v>Descida d'água aterros em degraus - DAD 13</v>
          </cell>
          <cell r="E702" t="str">
            <v>m</v>
          </cell>
          <cell r="F702">
            <v>356.33</v>
          </cell>
        </row>
        <row r="703">
          <cell r="A703" t="str">
            <v>2 S 04 941 14</v>
          </cell>
          <cell r="B703" t="str">
            <v>Descida d'água aterros em degraus - arm - DAD 14</v>
          </cell>
          <cell r="E703" t="str">
            <v>m</v>
          </cell>
          <cell r="F703">
            <v>489.91</v>
          </cell>
        </row>
        <row r="704">
          <cell r="A704" t="str">
            <v>2 S 04 941 15</v>
          </cell>
          <cell r="B704" t="str">
            <v>Descida d'água aterros em degraus - DAD 15</v>
          </cell>
          <cell r="E704" t="str">
            <v>m</v>
          </cell>
          <cell r="F704">
            <v>407.72</v>
          </cell>
        </row>
        <row r="705">
          <cell r="A705" t="str">
            <v>2 S 04 941 16</v>
          </cell>
          <cell r="B705" t="str">
            <v>Descida d'água aterros em degraus - arm - DAD 16</v>
          </cell>
          <cell r="E705" t="str">
            <v>m</v>
          </cell>
          <cell r="F705">
            <v>559.28</v>
          </cell>
        </row>
        <row r="706">
          <cell r="A706" t="str">
            <v>2 S 04 941 17</v>
          </cell>
          <cell r="B706" t="str">
            <v>Descida d'água aterros em degraus - DAD 17</v>
          </cell>
          <cell r="E706" t="str">
            <v>m</v>
          </cell>
          <cell r="F706">
            <v>521.67999999999995</v>
          </cell>
        </row>
        <row r="707">
          <cell r="A707" t="str">
            <v>2 S 04 941 18</v>
          </cell>
          <cell r="B707" t="str">
            <v>Descida d'água aterros em degraus - arm - DAD 18</v>
          </cell>
          <cell r="E707" t="str">
            <v>m</v>
          </cell>
          <cell r="F707">
            <v>710.29</v>
          </cell>
        </row>
        <row r="708">
          <cell r="A708" t="str">
            <v>2 S 04 941 31</v>
          </cell>
          <cell r="B708" t="str">
            <v>Descida d'água cortes em degraus - DCD 01</v>
          </cell>
          <cell r="E708" t="str">
            <v>m</v>
          </cell>
          <cell r="F708">
            <v>68.489999999999995</v>
          </cell>
        </row>
        <row r="709">
          <cell r="A709" t="str">
            <v>2 S 04 941 32</v>
          </cell>
          <cell r="B709" t="str">
            <v>Descida d'água cortes em degraus - arm - DCD 02</v>
          </cell>
          <cell r="E709" t="str">
            <v>m</v>
          </cell>
          <cell r="F709">
            <v>98.09</v>
          </cell>
        </row>
        <row r="710">
          <cell r="A710" t="str">
            <v>2 S 04 941 33</v>
          </cell>
          <cell r="B710" t="str">
            <v>Descida d'água cortes em degraus - DCD 03</v>
          </cell>
          <cell r="E710" t="str">
            <v>m</v>
          </cell>
          <cell r="F710">
            <v>107.74</v>
          </cell>
        </row>
        <row r="711">
          <cell r="A711" t="str">
            <v>2 S 04 941 34</v>
          </cell>
          <cell r="B711" t="str">
            <v>Descida d'água cortes em degraus - arm - DCD 04</v>
          </cell>
          <cell r="E711" t="str">
            <v>m</v>
          </cell>
          <cell r="F711">
            <v>154.69</v>
          </cell>
        </row>
        <row r="712">
          <cell r="A712" t="str">
            <v>2 S 04 942 01</v>
          </cell>
          <cell r="B712" t="str">
            <v>Entrada d'água - EDA 01</v>
          </cell>
          <cell r="E712" t="str">
            <v>und</v>
          </cell>
          <cell r="F712">
            <v>28.55</v>
          </cell>
        </row>
        <row r="713">
          <cell r="A713" t="str">
            <v>2 S 04 942 02</v>
          </cell>
          <cell r="B713" t="str">
            <v>Entrada d'água - EDA 02</v>
          </cell>
          <cell r="E713" t="str">
            <v>und</v>
          </cell>
          <cell r="F713">
            <v>34.96</v>
          </cell>
        </row>
        <row r="714">
          <cell r="A714" t="str">
            <v>2 S 04 950 01</v>
          </cell>
          <cell r="B714" t="str">
            <v>Dissipador de energia - DES 01</v>
          </cell>
          <cell r="E714" t="str">
            <v>und</v>
          </cell>
          <cell r="F714">
            <v>124.94</v>
          </cell>
        </row>
        <row r="715">
          <cell r="A715" t="str">
            <v>2 S 04 950 02</v>
          </cell>
          <cell r="B715" t="str">
            <v>Dissipador de energia - DES 02</v>
          </cell>
          <cell r="E715" t="str">
            <v>und</v>
          </cell>
          <cell r="F715">
            <v>148.59</v>
          </cell>
        </row>
        <row r="716">
          <cell r="A716" t="str">
            <v>2 S 04 950 03</v>
          </cell>
          <cell r="B716" t="str">
            <v>Dissipador de energia - DES 03</v>
          </cell>
          <cell r="E716" t="str">
            <v>und</v>
          </cell>
          <cell r="F716">
            <v>177.12</v>
          </cell>
        </row>
        <row r="717">
          <cell r="A717" t="str">
            <v>2 S 04 950 04</v>
          </cell>
          <cell r="B717" t="str">
            <v>Dissipador de energia - DES04</v>
          </cell>
          <cell r="E717" t="str">
            <v>und</v>
          </cell>
          <cell r="F717">
            <v>216.44</v>
          </cell>
        </row>
        <row r="718">
          <cell r="A718" t="str">
            <v>2 S 04 950 21</v>
          </cell>
          <cell r="B718" t="str">
            <v>Dissipador de energia - DEB 01</v>
          </cell>
          <cell r="E718" t="str">
            <v>und</v>
          </cell>
          <cell r="F718">
            <v>152.07</v>
          </cell>
        </row>
        <row r="719">
          <cell r="A719" t="str">
            <v>2 S 04 950 22</v>
          </cell>
          <cell r="B719" t="str">
            <v>Dissipador de energia - DEB 02</v>
          </cell>
          <cell r="E719" t="str">
            <v>und</v>
          </cell>
          <cell r="F719">
            <v>498.54</v>
          </cell>
        </row>
        <row r="720">
          <cell r="A720" t="str">
            <v>2 S 04 950 23</v>
          </cell>
          <cell r="B720" t="str">
            <v>Dissipador de energia - DEB 03</v>
          </cell>
          <cell r="E720" t="str">
            <v>und</v>
          </cell>
          <cell r="F720">
            <v>798.34</v>
          </cell>
        </row>
        <row r="721">
          <cell r="A721" t="str">
            <v>2 S 04 950 24</v>
          </cell>
          <cell r="B721" t="str">
            <v>Dissipador de energia - DEB 04</v>
          </cell>
          <cell r="E721" t="str">
            <v>und</v>
          </cell>
          <cell r="F721">
            <v>1172.0999999999999</v>
          </cell>
        </row>
        <row r="722">
          <cell r="A722" t="str">
            <v>2 S 04 950 25</v>
          </cell>
          <cell r="B722" t="str">
            <v>Dissipador de energia - DEB 05</v>
          </cell>
          <cell r="E722" t="str">
            <v>und</v>
          </cell>
          <cell r="F722">
            <v>1590.25</v>
          </cell>
        </row>
        <row r="723">
          <cell r="A723" t="str">
            <v>2 S 04 950 26</v>
          </cell>
          <cell r="B723" t="str">
            <v>Dissipador de energia - DEB 06</v>
          </cell>
          <cell r="E723" t="str">
            <v>und</v>
          </cell>
          <cell r="F723">
            <v>2611.79</v>
          </cell>
        </row>
        <row r="724">
          <cell r="A724" t="str">
            <v>2 S 04 950 27</v>
          </cell>
          <cell r="B724" t="str">
            <v>Dissipador de energia - DEB 07</v>
          </cell>
          <cell r="E724" t="str">
            <v>und</v>
          </cell>
          <cell r="F724">
            <v>1660.19</v>
          </cell>
        </row>
        <row r="725">
          <cell r="A725" t="str">
            <v>2 S 04 950 28</v>
          </cell>
          <cell r="B725" t="str">
            <v>Dissipador de energia - DEB 08</v>
          </cell>
          <cell r="E725" t="str">
            <v>und</v>
          </cell>
          <cell r="F725">
            <v>2257.5500000000002</v>
          </cell>
        </row>
        <row r="726">
          <cell r="A726" t="str">
            <v>2 S 04 950 29</v>
          </cell>
          <cell r="B726" t="str">
            <v>Dissipador de energia - DEB 09</v>
          </cell>
          <cell r="E726" t="str">
            <v>und</v>
          </cell>
          <cell r="F726">
            <v>3589.18</v>
          </cell>
        </row>
        <row r="727">
          <cell r="A727" t="str">
            <v>2 S 04 950 30</v>
          </cell>
          <cell r="B727" t="str">
            <v>Dissipador de energia - DEB 10</v>
          </cell>
          <cell r="E727" t="str">
            <v>und</v>
          </cell>
          <cell r="F727">
            <v>2149.31</v>
          </cell>
        </row>
        <row r="728">
          <cell r="A728" t="str">
            <v>2 S 04 950 31</v>
          </cell>
          <cell r="B728" t="str">
            <v>Dissipador de energia - DEB 11</v>
          </cell>
          <cell r="E728" t="str">
            <v>und</v>
          </cell>
          <cell r="F728">
            <v>2924.69</v>
          </cell>
        </row>
        <row r="729">
          <cell r="A729" t="str">
            <v>2 S 04 950 32</v>
          </cell>
          <cell r="B729" t="str">
            <v>Dissipador de energia - DEB 12</v>
          </cell>
          <cell r="E729" t="str">
            <v>und</v>
          </cell>
          <cell r="F729">
            <v>4566.1099999999997</v>
          </cell>
        </row>
        <row r="730">
          <cell r="A730" t="str">
            <v>2 S 04 950 51</v>
          </cell>
          <cell r="B730" t="str">
            <v>Dissipador de energia - DED 01</v>
          </cell>
          <cell r="E730" t="str">
            <v>und</v>
          </cell>
          <cell r="F730">
            <v>169.25</v>
          </cell>
        </row>
        <row r="731">
          <cell r="A731" t="str">
            <v>2 S 04 960 01</v>
          </cell>
          <cell r="B731" t="str">
            <v>Boca de lobo simples grelha concr. - BLS 01</v>
          </cell>
          <cell r="E731" t="str">
            <v>und</v>
          </cell>
          <cell r="F731">
            <v>313.18</v>
          </cell>
        </row>
        <row r="732">
          <cell r="A732" t="str">
            <v>2 S 04 960 02</v>
          </cell>
          <cell r="B732" t="str">
            <v>Boca de lobo simples grelha concr. - BLS 02</v>
          </cell>
          <cell r="E732" t="str">
            <v>und</v>
          </cell>
          <cell r="F732">
            <v>389.8</v>
          </cell>
        </row>
        <row r="733">
          <cell r="A733" t="str">
            <v>2 S 04 960 03</v>
          </cell>
          <cell r="B733" t="str">
            <v>Boca de lobo simples grelha concr. - BLS 03</v>
          </cell>
          <cell r="E733" t="str">
            <v>und</v>
          </cell>
          <cell r="F733">
            <v>466.53</v>
          </cell>
        </row>
        <row r="734">
          <cell r="A734" t="str">
            <v>2 S 04 960 04</v>
          </cell>
          <cell r="B734" t="str">
            <v>Boca de lobo simples grelha concr. - BLS 04</v>
          </cell>
          <cell r="E734" t="str">
            <v>und</v>
          </cell>
          <cell r="F734">
            <v>529.41</v>
          </cell>
        </row>
        <row r="735">
          <cell r="A735" t="str">
            <v>2 S 04 960 05</v>
          </cell>
          <cell r="B735" t="str">
            <v>Boca de lobo simples grelha concr. - BLS 05</v>
          </cell>
          <cell r="E735" t="str">
            <v>und</v>
          </cell>
          <cell r="F735">
            <v>616.46</v>
          </cell>
        </row>
        <row r="736">
          <cell r="A736" t="str">
            <v>2 S 04 960 06</v>
          </cell>
          <cell r="B736" t="str">
            <v>Boca de lobo simples grelha concr. - BLS 06</v>
          </cell>
          <cell r="E736" t="str">
            <v>und</v>
          </cell>
          <cell r="F736">
            <v>693.08</v>
          </cell>
        </row>
        <row r="737">
          <cell r="A737" t="str">
            <v>2 S 04 960 07</v>
          </cell>
          <cell r="B737" t="str">
            <v>Boca de lobo simples grelha concr. - BLS 07</v>
          </cell>
          <cell r="E737" t="str">
            <v>und</v>
          </cell>
          <cell r="F737">
            <v>769.81</v>
          </cell>
        </row>
        <row r="738">
          <cell r="A738" t="str">
            <v>2 S 04 961 01</v>
          </cell>
          <cell r="B738" t="str">
            <v>Boca de lobo dupla com grelha de concreto - BLD 01</v>
          </cell>
          <cell r="E738" t="str">
            <v>und</v>
          </cell>
          <cell r="F738">
            <v>603.79999999999995</v>
          </cell>
        </row>
        <row r="739">
          <cell r="A739" t="str">
            <v>2 S 04 961 02</v>
          </cell>
          <cell r="B739" t="str">
            <v>Boca de lobo dupla com grelha de concreto - BLD 02</v>
          </cell>
          <cell r="E739" t="str">
            <v>und</v>
          </cell>
          <cell r="F739">
            <v>729.55</v>
          </cell>
        </row>
        <row r="740">
          <cell r="A740" t="str">
            <v>2 S 04 961 03</v>
          </cell>
          <cell r="B740" t="str">
            <v>Boca de lobo dupla com grelha de concreto - BLD 03</v>
          </cell>
          <cell r="E740" t="str">
            <v>und</v>
          </cell>
          <cell r="F740">
            <v>858.72</v>
          </cell>
        </row>
        <row r="741">
          <cell r="A741" t="str">
            <v>2 S 04 961 04</v>
          </cell>
          <cell r="B741" t="str">
            <v>Boca de lobo dupla com grelha de concreto - BLD 04</v>
          </cell>
          <cell r="E741" t="str">
            <v>und</v>
          </cell>
          <cell r="F741">
            <v>984.47</v>
          </cell>
        </row>
        <row r="742">
          <cell r="A742" t="str">
            <v>2 S 04 961 05</v>
          </cell>
          <cell r="B742" t="str">
            <v>Boca de lobo dupla com grelha de concreto - BLD 05</v>
          </cell>
          <cell r="E742" t="str">
            <v>und</v>
          </cell>
          <cell r="F742">
            <v>1110.22</v>
          </cell>
        </row>
        <row r="743">
          <cell r="A743" t="str">
            <v>2 S 04 961 06</v>
          </cell>
          <cell r="B743" t="str">
            <v>Boca de lobo dupla com grelha de concreto - BLD 06</v>
          </cell>
          <cell r="E743" t="str">
            <v>und</v>
          </cell>
          <cell r="F743">
            <v>1239.4000000000001</v>
          </cell>
        </row>
        <row r="744">
          <cell r="A744" t="str">
            <v>2 S 04 961 07</v>
          </cell>
          <cell r="B744" t="str">
            <v>Boca de lobo dupla com grelha de concreto - BLD 07</v>
          </cell>
          <cell r="E744" t="str">
            <v>und</v>
          </cell>
          <cell r="F744">
            <v>1365.15</v>
          </cell>
        </row>
        <row r="745">
          <cell r="A745" t="str">
            <v>2 S 04 962 01</v>
          </cell>
          <cell r="B745" t="str">
            <v>Caixa de ligação e passagem - CLP 01</v>
          </cell>
          <cell r="E745" t="str">
            <v>und</v>
          </cell>
          <cell r="F745">
            <v>610.66</v>
          </cell>
        </row>
        <row r="746">
          <cell r="A746" t="str">
            <v>2 S 04 962 02</v>
          </cell>
          <cell r="B746" t="str">
            <v>Caixa de ligação e passagem - CLP 02</v>
          </cell>
          <cell r="E746" t="str">
            <v>und</v>
          </cell>
          <cell r="F746">
            <v>591.71</v>
          </cell>
        </row>
        <row r="747">
          <cell r="A747" t="str">
            <v>2 S 04 962 03</v>
          </cell>
          <cell r="B747" t="str">
            <v>Caixa de ligação e passagem - CLP 03</v>
          </cell>
          <cell r="E747" t="str">
            <v>und</v>
          </cell>
          <cell r="F747">
            <v>833.32</v>
          </cell>
        </row>
        <row r="748">
          <cell r="A748" t="str">
            <v>2 S 04 962 04</v>
          </cell>
          <cell r="B748" t="str">
            <v>Caixa de ligação e passagem - CLP 04</v>
          </cell>
          <cell r="E748" t="str">
            <v>und</v>
          </cell>
          <cell r="F748">
            <v>1060.18</v>
          </cell>
        </row>
        <row r="749">
          <cell r="A749" t="str">
            <v>2 S 04 962 05</v>
          </cell>
          <cell r="B749" t="str">
            <v>Caixa de ligação e passagem - CLP 05</v>
          </cell>
          <cell r="E749" t="str">
            <v>und</v>
          </cell>
          <cell r="F749">
            <v>1247.31</v>
          </cell>
        </row>
        <row r="750">
          <cell r="A750" t="str">
            <v>2 S 04 962 06</v>
          </cell>
          <cell r="B750" t="str">
            <v>Caixa de ligação e passagem - CLP 06</v>
          </cell>
          <cell r="E750" t="str">
            <v>und</v>
          </cell>
          <cell r="F750">
            <v>1554.04</v>
          </cell>
        </row>
        <row r="751">
          <cell r="A751" t="str">
            <v>2 S 04 962 07</v>
          </cell>
          <cell r="B751" t="str">
            <v>Caixa de ligação e passagem - CLP 07</v>
          </cell>
          <cell r="E751" t="str">
            <v>und</v>
          </cell>
          <cell r="F751">
            <v>726.46</v>
          </cell>
        </row>
        <row r="752">
          <cell r="A752" t="str">
            <v>2 S 04 962 08</v>
          </cell>
          <cell r="B752" t="str">
            <v>Caixa de ligação e passagem - CLP 08</v>
          </cell>
          <cell r="E752" t="str">
            <v>und</v>
          </cell>
          <cell r="F752">
            <v>704.35</v>
          </cell>
        </row>
        <row r="753">
          <cell r="A753" t="str">
            <v>2 S 04 962 09</v>
          </cell>
          <cell r="B753" t="str">
            <v>Caixa de ligação e passagem - CLP 09</v>
          </cell>
          <cell r="E753" t="str">
            <v>und</v>
          </cell>
          <cell r="F753">
            <v>971.12</v>
          </cell>
        </row>
        <row r="754">
          <cell r="A754" t="str">
            <v>2 S 04 962 10</v>
          </cell>
          <cell r="B754" t="str">
            <v>Caixa de ligação e passagem - CLP 10</v>
          </cell>
          <cell r="E754" t="str">
            <v>und</v>
          </cell>
          <cell r="F754">
            <v>1206.74</v>
          </cell>
        </row>
        <row r="755">
          <cell r="A755" t="str">
            <v>2 S 04 962 11</v>
          </cell>
          <cell r="B755" t="str">
            <v>Caixa de ligação e passagem - CLP 11</v>
          </cell>
          <cell r="E755" t="str">
            <v>und</v>
          </cell>
          <cell r="F755">
            <v>1405.78</v>
          </cell>
        </row>
        <row r="756">
          <cell r="A756" t="str">
            <v>2 S 04 962 12</v>
          </cell>
          <cell r="B756" t="str">
            <v>Caixa de ligação e passagem - CLP 12</v>
          </cell>
          <cell r="E756" t="str">
            <v>und</v>
          </cell>
          <cell r="F756">
            <v>1709.41</v>
          </cell>
        </row>
        <row r="757">
          <cell r="A757" t="str">
            <v>2 S 04 962 13</v>
          </cell>
          <cell r="B757" t="str">
            <v>Caixa de ligação e passagem - CLP 13</v>
          </cell>
          <cell r="E757" t="str">
            <v>und</v>
          </cell>
          <cell r="F757">
            <v>845.41</v>
          </cell>
        </row>
        <row r="758">
          <cell r="A758" t="str">
            <v>2 S 04 962 14</v>
          </cell>
          <cell r="B758" t="str">
            <v>Caixa de ligação e passagem - CLP 14</v>
          </cell>
          <cell r="E758" t="str">
            <v>und</v>
          </cell>
          <cell r="F758">
            <v>826.46</v>
          </cell>
        </row>
        <row r="759">
          <cell r="A759" t="str">
            <v>2 S 04 962 15</v>
          </cell>
          <cell r="B759" t="str">
            <v>Caixa de ligação e passagem - CLP 15</v>
          </cell>
          <cell r="E759" t="str">
            <v>und</v>
          </cell>
          <cell r="F759">
            <v>1118.3900000000001</v>
          </cell>
        </row>
        <row r="760">
          <cell r="A760" t="str">
            <v>2 S 04 962 16</v>
          </cell>
          <cell r="B760" t="str">
            <v>Caixa de ligação e passagem - CLP 16</v>
          </cell>
          <cell r="E760" t="str">
            <v>und</v>
          </cell>
          <cell r="F760">
            <v>1369.08</v>
          </cell>
        </row>
        <row r="761">
          <cell r="A761" t="str">
            <v>2 S 04 962 17</v>
          </cell>
          <cell r="B761" t="str">
            <v>Caixa de ligação e passagem - CLP 17</v>
          </cell>
          <cell r="E761" t="str">
            <v>und</v>
          </cell>
          <cell r="F761">
            <v>1576.88</v>
          </cell>
        </row>
        <row r="762">
          <cell r="A762" t="str">
            <v>2 S 04 962 18</v>
          </cell>
          <cell r="B762" t="str">
            <v>Caixa de ligação e passagem - CLP 18</v>
          </cell>
          <cell r="E762" t="str">
            <v>und</v>
          </cell>
          <cell r="F762">
            <v>1899.96</v>
          </cell>
        </row>
        <row r="763">
          <cell r="A763" t="str">
            <v>2 S 04 963 01</v>
          </cell>
          <cell r="B763" t="str">
            <v>Poço de visita - PVI 01</v>
          </cell>
          <cell r="E763" t="str">
            <v>und</v>
          </cell>
          <cell r="F763">
            <v>817.12</v>
          </cell>
        </row>
        <row r="764">
          <cell r="A764" t="str">
            <v>2 S 04 963 02</v>
          </cell>
          <cell r="B764" t="str">
            <v>Poço de visita - PVI 02</v>
          </cell>
          <cell r="E764" t="str">
            <v>und</v>
          </cell>
          <cell r="F764">
            <v>792.86</v>
          </cell>
        </row>
        <row r="765">
          <cell r="A765" t="str">
            <v>2 S 04 963 03</v>
          </cell>
          <cell r="B765" t="str">
            <v>Poço de visita - PVI 03</v>
          </cell>
          <cell r="E765" t="str">
            <v>und</v>
          </cell>
          <cell r="F765">
            <v>944.03</v>
          </cell>
        </row>
        <row r="766">
          <cell r="A766" t="str">
            <v>2 S 04 963 04</v>
          </cell>
          <cell r="B766" t="str">
            <v>Poço de visita - PVI 04</v>
          </cell>
          <cell r="E766" t="str">
            <v>und</v>
          </cell>
          <cell r="F766">
            <v>1133.06</v>
          </cell>
        </row>
        <row r="767">
          <cell r="A767" t="str">
            <v>2 S 04 963 05</v>
          </cell>
          <cell r="B767" t="str">
            <v>Poço de visita - PVI 05</v>
          </cell>
          <cell r="E767" t="str">
            <v>und</v>
          </cell>
          <cell r="F767">
            <v>1324.59</v>
          </cell>
        </row>
        <row r="768">
          <cell r="A768" t="str">
            <v>2 S 04 963 06</v>
          </cell>
          <cell r="B768" t="str">
            <v>Poço de visita - PVI 06</v>
          </cell>
          <cell r="E768" t="str">
            <v>und</v>
          </cell>
          <cell r="F768">
            <v>1625.81</v>
          </cell>
        </row>
        <row r="769">
          <cell r="A769" t="str">
            <v>2 S 04 963 07</v>
          </cell>
          <cell r="B769" t="str">
            <v>Poço de visita - PVI 07</v>
          </cell>
          <cell r="E769" t="str">
            <v>und</v>
          </cell>
          <cell r="F769">
            <v>940.74</v>
          </cell>
        </row>
        <row r="770">
          <cell r="A770" t="str">
            <v>2 S 04 963 08</v>
          </cell>
          <cell r="B770" t="str">
            <v>Poço de visita - PVI 08</v>
          </cell>
          <cell r="E770" t="str">
            <v>und</v>
          </cell>
          <cell r="F770">
            <v>921.79</v>
          </cell>
        </row>
        <row r="771">
          <cell r="A771" t="str">
            <v>2 S 04 963 09</v>
          </cell>
          <cell r="B771" t="str">
            <v>Poço de visita - PVI 09</v>
          </cell>
          <cell r="E771" t="str">
            <v>und</v>
          </cell>
          <cell r="F771">
            <v>1086.21</v>
          </cell>
        </row>
        <row r="772">
          <cell r="A772" t="str">
            <v>2 S 04 963 10</v>
          </cell>
          <cell r="B772" t="str">
            <v>Poço de visita - PVI 10</v>
          </cell>
          <cell r="E772" t="str">
            <v>und</v>
          </cell>
          <cell r="F772">
            <v>1258.0999999999999</v>
          </cell>
        </row>
        <row r="773">
          <cell r="A773" t="str">
            <v>2 S 04 963 11</v>
          </cell>
          <cell r="B773" t="str">
            <v>Poço de visita - PVI 11</v>
          </cell>
          <cell r="E773" t="str">
            <v>und</v>
          </cell>
          <cell r="F773">
            <v>1483.06</v>
          </cell>
        </row>
        <row r="774">
          <cell r="A774" t="str">
            <v>2 S 04 963 12</v>
          </cell>
          <cell r="B774" t="str">
            <v>Poço de visita - PVI 12</v>
          </cell>
          <cell r="E774" t="str">
            <v>und</v>
          </cell>
          <cell r="F774">
            <v>1800.58</v>
          </cell>
        </row>
        <row r="775">
          <cell r="A775" t="str">
            <v>2 S 04 963 13</v>
          </cell>
          <cell r="B775" t="str">
            <v>Poço de visita - PVI 13</v>
          </cell>
          <cell r="E775" t="str">
            <v>und</v>
          </cell>
          <cell r="F775">
            <v>1117.4100000000001</v>
          </cell>
        </row>
        <row r="776">
          <cell r="A776" t="str">
            <v>2 S 04 963 14</v>
          </cell>
          <cell r="B776" t="str">
            <v>Poço de visita - PVI 14</v>
          </cell>
          <cell r="E776" t="str">
            <v>und</v>
          </cell>
          <cell r="F776">
            <v>1060.2</v>
          </cell>
        </row>
        <row r="777">
          <cell r="A777" t="str">
            <v>2 S 04 963 15</v>
          </cell>
          <cell r="B777" t="str">
            <v>Poço de visita - PVI 15</v>
          </cell>
          <cell r="E777" t="str">
            <v>und</v>
          </cell>
          <cell r="F777">
            <v>1241.01</v>
          </cell>
        </row>
        <row r="778">
          <cell r="A778" t="str">
            <v>2 S 04 963 16</v>
          </cell>
          <cell r="B778" t="str">
            <v>Poço de visita - PVI 16</v>
          </cell>
          <cell r="E778" t="str">
            <v>und</v>
          </cell>
          <cell r="F778">
            <v>1445.11</v>
          </cell>
        </row>
        <row r="779">
          <cell r="A779" t="str">
            <v>2 S 04 963 17</v>
          </cell>
          <cell r="B779" t="str">
            <v>Poço de visita - PVI 17</v>
          </cell>
          <cell r="E779" t="str">
            <v>und</v>
          </cell>
          <cell r="F779">
            <v>1654.16</v>
          </cell>
        </row>
        <row r="780">
          <cell r="A780" t="str">
            <v>2 S 04 963 18</v>
          </cell>
          <cell r="B780" t="str">
            <v>Poço de visita - PVI 18</v>
          </cell>
          <cell r="E780" t="str">
            <v>und</v>
          </cell>
          <cell r="F780">
            <v>1987.98</v>
          </cell>
        </row>
        <row r="781">
          <cell r="A781" t="str">
            <v>2 S 04 963 31</v>
          </cell>
          <cell r="B781" t="str">
            <v>Chaminé dos poços de visita - CPV 01</v>
          </cell>
          <cell r="E781" t="str">
            <v>und</v>
          </cell>
          <cell r="F781">
            <v>562.11</v>
          </cell>
        </row>
        <row r="782">
          <cell r="A782" t="str">
            <v>2 S 04 963 32</v>
          </cell>
          <cell r="B782" t="str">
            <v>Chaminé dos poços de visita - CPV 02</v>
          </cell>
          <cell r="E782" t="str">
            <v>und</v>
          </cell>
          <cell r="F782">
            <v>645.38</v>
          </cell>
        </row>
        <row r="783">
          <cell r="A783" t="str">
            <v>2 S 04 963 33</v>
          </cell>
          <cell r="B783" t="str">
            <v>Chaminé dos poços de visita - CPV 03</v>
          </cell>
          <cell r="E783" t="str">
            <v>und</v>
          </cell>
          <cell r="F783">
            <v>724.79</v>
          </cell>
        </row>
        <row r="784">
          <cell r="A784" t="str">
            <v>2 S 04 963 34</v>
          </cell>
          <cell r="B784" t="str">
            <v>Chaminé dos poços de visita - CPV 04</v>
          </cell>
          <cell r="E784" t="str">
            <v>und</v>
          </cell>
          <cell r="F784">
            <v>808.65</v>
          </cell>
        </row>
        <row r="785">
          <cell r="A785" t="str">
            <v>2 S 04 963 35</v>
          </cell>
          <cell r="B785" t="str">
            <v>Chaminé dos poços de visita - CPV 05</v>
          </cell>
          <cell r="E785" t="str">
            <v>und</v>
          </cell>
          <cell r="F785">
            <v>888.46</v>
          </cell>
        </row>
        <row r="786">
          <cell r="A786" t="str">
            <v>2 S 04 963 36</v>
          </cell>
          <cell r="B786" t="str">
            <v>Chaminé dos poços de visita - CPV 06</v>
          </cell>
          <cell r="E786" t="str">
            <v>und</v>
          </cell>
          <cell r="F786">
            <v>971.33</v>
          </cell>
        </row>
        <row r="787">
          <cell r="A787" t="str">
            <v>2 S 04 963 37</v>
          </cell>
          <cell r="B787" t="str">
            <v>Chaminé dos poços de visita - CPV 07</v>
          </cell>
          <cell r="E787" t="str">
            <v>und</v>
          </cell>
          <cell r="F787">
            <v>1051.33</v>
          </cell>
        </row>
        <row r="788">
          <cell r="A788" t="str">
            <v>2 S 04 964 01</v>
          </cell>
          <cell r="B788" t="str">
            <v>Tubulação de drenagem urbana - D=0,40 m s/ berço</v>
          </cell>
          <cell r="E788" t="str">
            <v>m</v>
          </cell>
          <cell r="F788">
            <v>68.849999999999994</v>
          </cell>
        </row>
        <row r="789">
          <cell r="A789" t="str">
            <v>2 S 04 964 02</v>
          </cell>
          <cell r="B789" t="str">
            <v>Tubulação de drenagem urbana - D=0,60 m s/ berço</v>
          </cell>
          <cell r="E789" t="str">
            <v>m</v>
          </cell>
          <cell r="F789">
            <v>160.61000000000001</v>
          </cell>
        </row>
        <row r="790">
          <cell r="A790" t="str">
            <v>2 S 04 964 03</v>
          </cell>
          <cell r="B790" t="str">
            <v>Tubulação de drenagem urbana - D=0,80 m s/ berço</v>
          </cell>
          <cell r="E790" t="str">
            <v>m</v>
          </cell>
          <cell r="F790">
            <v>226.37</v>
          </cell>
        </row>
        <row r="791">
          <cell r="A791" t="str">
            <v>2 S 04 964 04</v>
          </cell>
          <cell r="B791" t="str">
            <v>Tubulação de drenagem urbana - D=1,00 m s/ berço</v>
          </cell>
          <cell r="E791" t="str">
            <v>m</v>
          </cell>
          <cell r="F791">
            <v>326.72000000000003</v>
          </cell>
        </row>
        <row r="792">
          <cell r="A792" t="str">
            <v>2 S 04 964 05</v>
          </cell>
          <cell r="B792" t="str">
            <v>Tubulação de drenagem urbana - D=1,20 m s/ berço</v>
          </cell>
          <cell r="E792" t="str">
            <v>m</v>
          </cell>
          <cell r="F792">
            <v>441.13</v>
          </cell>
        </row>
        <row r="793">
          <cell r="A793" t="str">
            <v>2 S 04 964 06</v>
          </cell>
          <cell r="B793" t="str">
            <v>Tubulação de drenagem urbana - D=1,50 m s/ berço</v>
          </cell>
          <cell r="E793" t="str">
            <v>m</v>
          </cell>
          <cell r="F793">
            <v>661.36</v>
          </cell>
        </row>
        <row r="794">
          <cell r="A794" t="str">
            <v>2 S 04 990 01</v>
          </cell>
          <cell r="B794" t="str">
            <v>Transposição de segmento de sarjetas - TSS 01</v>
          </cell>
          <cell r="E794" t="str">
            <v>m</v>
          </cell>
          <cell r="F794">
            <v>101.81</v>
          </cell>
        </row>
        <row r="795">
          <cell r="A795" t="str">
            <v>2 S 04 990 02</v>
          </cell>
          <cell r="B795" t="str">
            <v>Transposição de segmento de sarjetas - TSS 02</v>
          </cell>
          <cell r="E795" t="str">
            <v>m</v>
          </cell>
          <cell r="F795">
            <v>123.46</v>
          </cell>
        </row>
        <row r="796">
          <cell r="A796" t="str">
            <v>2 S 04 990 03</v>
          </cell>
          <cell r="B796" t="str">
            <v>Transposição de segmento de sarjetas - TSS 03</v>
          </cell>
          <cell r="E796" t="str">
            <v>m</v>
          </cell>
          <cell r="F796">
            <v>181.44</v>
          </cell>
        </row>
        <row r="797">
          <cell r="A797" t="str">
            <v>2 S 04 990 04</v>
          </cell>
          <cell r="B797" t="str">
            <v>Transposição de segmento de sarjetas - TSS 04</v>
          </cell>
          <cell r="E797" t="str">
            <v>m</v>
          </cell>
          <cell r="F797">
            <v>157.61000000000001</v>
          </cell>
        </row>
        <row r="798">
          <cell r="A798" t="str">
            <v>2 S 04 990 05</v>
          </cell>
          <cell r="B798" t="str">
            <v>Transposição de segmento de sarjetas - TSS 05</v>
          </cell>
          <cell r="E798" t="str">
            <v>m</v>
          </cell>
          <cell r="F798">
            <v>141.74</v>
          </cell>
        </row>
        <row r="799">
          <cell r="A799" t="str">
            <v>2 S 04 990 06</v>
          </cell>
          <cell r="B799" t="str">
            <v>Transposição de segmento de sarjetas - TSS 06</v>
          </cell>
          <cell r="E799" t="str">
            <v>m</v>
          </cell>
          <cell r="F799">
            <v>133.72999999999999</v>
          </cell>
        </row>
        <row r="800">
          <cell r="A800" t="str">
            <v>2 S 04 991 01</v>
          </cell>
          <cell r="B800" t="str">
            <v>Tampa concr. p/caixa colet. (4 nervuras) - TCC 01</v>
          </cell>
          <cell r="E800" t="str">
            <v>und</v>
          </cell>
          <cell r="F800">
            <v>91.29</v>
          </cell>
        </row>
        <row r="801">
          <cell r="A801" t="str">
            <v>2 S 04 991 02</v>
          </cell>
          <cell r="B801" t="str">
            <v>Tampa de ferro p/ caixa coletora - TCC 02</v>
          </cell>
          <cell r="E801" t="str">
            <v>und</v>
          </cell>
          <cell r="F801">
            <v>194.39</v>
          </cell>
        </row>
        <row r="802">
          <cell r="A802" t="str">
            <v>2 S 04 999 03</v>
          </cell>
          <cell r="B802" t="str">
            <v>Escoramento de bueiros celulares</v>
          </cell>
          <cell r="E802" t="str">
            <v>m3</v>
          </cell>
          <cell r="F802">
            <v>30.27</v>
          </cell>
        </row>
        <row r="803">
          <cell r="A803" t="str">
            <v>2 S 04 999 06</v>
          </cell>
          <cell r="B803" t="str">
            <v>Solo local / selo de argila apiloado</v>
          </cell>
          <cell r="E803" t="str">
            <v>m3</v>
          </cell>
          <cell r="F803">
            <v>10.119999999999999</v>
          </cell>
        </row>
        <row r="804">
          <cell r="A804" t="str">
            <v>2 S 04 999 07</v>
          </cell>
          <cell r="B804" t="str">
            <v>Lastro de brita</v>
          </cell>
          <cell r="E804" t="str">
            <v>m3</v>
          </cell>
          <cell r="F804">
            <v>32.03</v>
          </cell>
        </row>
        <row r="805">
          <cell r="A805" t="str">
            <v>2 S 05 000 06</v>
          </cell>
          <cell r="B805" t="str">
            <v>Calha metálica semi-circular D=0,40 m</v>
          </cell>
          <cell r="E805" t="str">
            <v>m</v>
          </cell>
          <cell r="F805">
            <v>125.07</v>
          </cell>
        </row>
        <row r="806">
          <cell r="A806" t="str">
            <v>2 S 05 000 09</v>
          </cell>
          <cell r="B806" t="str">
            <v>Dentes para bueiros simples D=0,60 m</v>
          </cell>
          <cell r="E806" t="str">
            <v>und</v>
          </cell>
          <cell r="F806">
            <v>35.590000000000003</v>
          </cell>
        </row>
        <row r="807">
          <cell r="A807" t="str">
            <v>2 S 05 000 10</v>
          </cell>
          <cell r="B807" t="str">
            <v>Dentes para bueiros simples D=0,80 m</v>
          </cell>
          <cell r="E807" t="str">
            <v>und</v>
          </cell>
          <cell r="F807">
            <v>44.28</v>
          </cell>
        </row>
        <row r="808">
          <cell r="A808" t="str">
            <v>2 S 05 000 11</v>
          </cell>
          <cell r="B808" t="str">
            <v>Dentes para bueiros simples D=1,00 m</v>
          </cell>
          <cell r="E808" t="str">
            <v>und</v>
          </cell>
          <cell r="F808">
            <v>52.64</v>
          </cell>
        </row>
        <row r="809">
          <cell r="A809" t="str">
            <v>2 S 05 000 12</v>
          </cell>
          <cell r="B809" t="str">
            <v>Dentes para bueiros simples D=1,20 m</v>
          </cell>
          <cell r="E809" t="str">
            <v>und</v>
          </cell>
          <cell r="F809">
            <v>59.73</v>
          </cell>
        </row>
        <row r="810">
          <cell r="A810" t="str">
            <v>2 S 05 000 13</v>
          </cell>
          <cell r="B810" t="str">
            <v>Dentes para bueiros simples D=1,50 m</v>
          </cell>
          <cell r="E810" t="str">
            <v>und</v>
          </cell>
          <cell r="F810">
            <v>75.87</v>
          </cell>
        </row>
        <row r="811">
          <cell r="A811" t="str">
            <v>2 S 05 000 14</v>
          </cell>
          <cell r="B811" t="str">
            <v>Dentes para bueiros duplos D=1,00 m</v>
          </cell>
          <cell r="E811" t="str">
            <v>und</v>
          </cell>
          <cell r="F811">
            <v>105.47</v>
          </cell>
        </row>
        <row r="812">
          <cell r="A812" t="str">
            <v>2 S 05 000 15</v>
          </cell>
          <cell r="B812" t="str">
            <v>Dentes para bueiros duplos D=1,20 m</v>
          </cell>
          <cell r="E812" t="str">
            <v>und</v>
          </cell>
          <cell r="F812">
            <v>119.28</v>
          </cell>
        </row>
        <row r="813">
          <cell r="A813" t="str">
            <v>2 S 05 000 16</v>
          </cell>
          <cell r="B813" t="str">
            <v>Dentes para bueiros duplos D=1,50 m</v>
          </cell>
          <cell r="E813" t="str">
            <v>und</v>
          </cell>
          <cell r="F813">
            <v>147.33000000000001</v>
          </cell>
        </row>
        <row r="814">
          <cell r="A814" t="str">
            <v>2 S 05 000 17</v>
          </cell>
          <cell r="B814" t="str">
            <v>Dentes para bueiros triplos D=1,00 m</v>
          </cell>
          <cell r="E814" t="str">
            <v>und</v>
          </cell>
          <cell r="F814">
            <v>154.47999999999999</v>
          </cell>
        </row>
        <row r="815">
          <cell r="A815" t="str">
            <v>2 S 05 000 18</v>
          </cell>
          <cell r="B815" t="str">
            <v>Dentes para bueiros triplos D=1,20</v>
          </cell>
          <cell r="E815" t="str">
            <v>und</v>
          </cell>
          <cell r="F815">
            <v>179.01</v>
          </cell>
        </row>
        <row r="816">
          <cell r="A816" t="str">
            <v>2 S 05 000 19</v>
          </cell>
          <cell r="B816" t="str">
            <v>Dentes para bueiros triplos D=1,50 m</v>
          </cell>
          <cell r="E816" t="str">
            <v>und</v>
          </cell>
          <cell r="F816">
            <v>218.2</v>
          </cell>
        </row>
        <row r="817">
          <cell r="A817" t="str">
            <v>2 S 05 100 00</v>
          </cell>
          <cell r="B817" t="str">
            <v>Enleivamento</v>
          </cell>
          <cell r="E817" t="str">
            <v>m2</v>
          </cell>
          <cell r="F817">
            <v>3.92</v>
          </cell>
        </row>
        <row r="818">
          <cell r="A818" t="str">
            <v>2 S 05 102 00</v>
          </cell>
          <cell r="B818" t="str">
            <v>Hidrossemeadura</v>
          </cell>
          <cell r="E818" t="str">
            <v>m2</v>
          </cell>
          <cell r="F818">
            <v>0.86</v>
          </cell>
        </row>
        <row r="819">
          <cell r="A819" t="str">
            <v>2 S 05 300 01</v>
          </cell>
          <cell r="B819" t="str">
            <v>Alvenaria de pedra arrumada</v>
          </cell>
          <cell r="E819" t="str">
            <v>m3</v>
          </cell>
          <cell r="F819">
            <v>56.22</v>
          </cell>
        </row>
        <row r="820">
          <cell r="A820" t="str">
            <v>2 S 05 300 02</v>
          </cell>
          <cell r="B820" t="str">
            <v>Enrocamento de pedra jogada</v>
          </cell>
          <cell r="E820" t="str">
            <v>m3</v>
          </cell>
          <cell r="F820">
            <v>32.03</v>
          </cell>
        </row>
        <row r="821">
          <cell r="A821" t="str">
            <v>2 S 05 301 00</v>
          </cell>
          <cell r="B821" t="str">
            <v>Alvenaria de pedra argamassada</v>
          </cell>
          <cell r="E821" t="str">
            <v>m3</v>
          </cell>
          <cell r="F821">
            <v>139.43</v>
          </cell>
        </row>
        <row r="822">
          <cell r="A822" t="str">
            <v>2 S 05 301 01</v>
          </cell>
          <cell r="B822" t="str">
            <v>Alvenaria tijolos de 20 cm de espessura</v>
          </cell>
          <cell r="E822" t="str">
            <v>m2</v>
          </cell>
          <cell r="F822">
            <v>33.17</v>
          </cell>
        </row>
        <row r="823">
          <cell r="A823" t="str">
            <v>2 S 05 302 01</v>
          </cell>
          <cell r="B823" t="str">
            <v>Muro gabião tipo caixa</v>
          </cell>
          <cell r="E823" t="str">
            <v>m3</v>
          </cell>
          <cell r="F823">
            <v>138.34</v>
          </cell>
        </row>
        <row r="824">
          <cell r="A824" t="str">
            <v>2 S 05 303 01</v>
          </cell>
          <cell r="B824" t="str">
            <v>Terra armada - ECE - greide 0,0&lt;h&lt;6,00m</v>
          </cell>
          <cell r="E824" t="str">
            <v>m2</v>
          </cell>
          <cell r="F824">
            <v>196.56</v>
          </cell>
        </row>
        <row r="825">
          <cell r="A825" t="str">
            <v>2 S 05 303 02</v>
          </cell>
          <cell r="B825" t="str">
            <v>Terra armada - ECE - greide 6,0&lt;h&lt;9,00m</v>
          </cell>
          <cell r="E825" t="str">
            <v>m2</v>
          </cell>
          <cell r="F825">
            <v>220.52</v>
          </cell>
        </row>
        <row r="826">
          <cell r="A826" t="str">
            <v>2 S 05 303 03</v>
          </cell>
          <cell r="B826" t="str">
            <v>Terra armada - ECE - greide 9,0&lt;h&lt;12,00m</v>
          </cell>
          <cell r="E826" t="str">
            <v>m2</v>
          </cell>
          <cell r="F826">
            <v>244.38</v>
          </cell>
        </row>
        <row r="827">
          <cell r="A827" t="str">
            <v>2 S 05 303 04</v>
          </cell>
          <cell r="B827" t="str">
            <v>Terra armada - ECE - pé de talude 0,0&lt;h&lt;6,00m</v>
          </cell>
          <cell r="E827" t="str">
            <v>m2</v>
          </cell>
          <cell r="F827">
            <v>231.72</v>
          </cell>
        </row>
        <row r="828">
          <cell r="A828" t="str">
            <v>2 S 05 303 05</v>
          </cell>
          <cell r="B828" t="str">
            <v>Terra armada - ECE - pé de talude 6,0&lt;h&lt;9,00m</v>
          </cell>
          <cell r="E828" t="str">
            <v>m2</v>
          </cell>
          <cell r="F828">
            <v>260.49</v>
          </cell>
        </row>
        <row r="829">
          <cell r="A829" t="str">
            <v>2 S 05 303 06</v>
          </cell>
          <cell r="B829" t="str">
            <v>Terra armada - ECE - pé de talude 9,0&lt;h&lt;12,00m</v>
          </cell>
          <cell r="E829" t="str">
            <v>m2</v>
          </cell>
          <cell r="F829">
            <v>287.66000000000003</v>
          </cell>
        </row>
        <row r="830">
          <cell r="A830" t="str">
            <v>2 S 05 303 07</v>
          </cell>
          <cell r="B830" t="str">
            <v>Terra armada - ECE - encontro portante 0,0&lt;h&lt;6,00m</v>
          </cell>
          <cell r="E830" t="str">
            <v>m2</v>
          </cell>
          <cell r="F830">
            <v>421.92</v>
          </cell>
        </row>
        <row r="831">
          <cell r="A831" t="str">
            <v>2 S 05 303 08</v>
          </cell>
          <cell r="B831" t="str">
            <v>Terra armada - ECE - encontro portante 6,0&lt;h&lt;9,00m</v>
          </cell>
          <cell r="E831" t="str">
            <v>m2</v>
          </cell>
          <cell r="F831">
            <v>562.24</v>
          </cell>
        </row>
        <row r="832">
          <cell r="A832" t="str">
            <v>2 S 05 303 09</v>
          </cell>
          <cell r="B832" t="str">
            <v>Escamas de concreto armado para terra armada</v>
          </cell>
          <cell r="E832" t="str">
            <v>m3</v>
          </cell>
          <cell r="F832">
            <v>535.33000000000004</v>
          </cell>
        </row>
        <row r="833">
          <cell r="A833" t="str">
            <v>2 S 05 303 10</v>
          </cell>
          <cell r="B833" t="str">
            <v>Concr. soleira e arremates de maciço terra armada</v>
          </cell>
          <cell r="E833" t="str">
            <v>m3</v>
          </cell>
          <cell r="F833">
            <v>254.14</v>
          </cell>
        </row>
        <row r="834">
          <cell r="A834" t="str">
            <v>2 S 05 303 11</v>
          </cell>
          <cell r="B834" t="str">
            <v>Montagem de maciço terra armada</v>
          </cell>
          <cell r="E834" t="str">
            <v>m2</v>
          </cell>
          <cell r="F834">
            <v>63.72</v>
          </cell>
        </row>
        <row r="835">
          <cell r="A835" t="str">
            <v>2 S 05 340 01</v>
          </cell>
          <cell r="B835" t="str">
            <v>Execução cortina atirantada conc.armado fck=15 MPa</v>
          </cell>
          <cell r="E835" t="str">
            <v>m2</v>
          </cell>
          <cell r="F835">
            <v>882.36</v>
          </cell>
        </row>
        <row r="836">
          <cell r="A836" t="str">
            <v>2 S 05 900 01</v>
          </cell>
          <cell r="B836" t="str">
            <v>Tirante protendido p/ cort. aço st 85/105 D= 32mm</v>
          </cell>
          <cell r="E836" t="str">
            <v>m</v>
          </cell>
          <cell r="F836">
            <v>86.05</v>
          </cell>
        </row>
        <row r="837">
          <cell r="A837" t="str">
            <v>2 S 06 210 01</v>
          </cell>
          <cell r="B837" t="str">
            <v>Pórtico metálico</v>
          </cell>
          <cell r="E837" t="str">
            <v>und</v>
          </cell>
          <cell r="F837">
            <v>40044.01</v>
          </cell>
        </row>
        <row r="838">
          <cell r="A838" t="str">
            <v>2 S 06 400 01</v>
          </cell>
          <cell r="B838" t="str">
            <v>Cerca arame farp. c/ mourão concr. seção quadrada</v>
          </cell>
          <cell r="E838" t="str">
            <v>m</v>
          </cell>
          <cell r="F838">
            <v>15.13</v>
          </cell>
        </row>
        <row r="839">
          <cell r="A839" t="str">
            <v>2 S 06 400 02</v>
          </cell>
          <cell r="B839" t="str">
            <v>Cerca arame farp. c/ mourão concr. seção triang.</v>
          </cell>
          <cell r="E839" t="str">
            <v>m</v>
          </cell>
          <cell r="F839">
            <v>11.7</v>
          </cell>
        </row>
        <row r="840">
          <cell r="A840" t="str">
            <v>2 S 06 410 00</v>
          </cell>
          <cell r="B840" t="str">
            <v>Cercas de arame farpado com suportes de madeira</v>
          </cell>
          <cell r="E840" t="str">
            <v>m</v>
          </cell>
          <cell r="F840">
            <v>7.83</v>
          </cell>
        </row>
        <row r="841">
          <cell r="A841" t="str">
            <v>2 S 09 001 05</v>
          </cell>
          <cell r="B841" t="str">
            <v>Transporte local em rodov. não pav. (const.)</v>
          </cell>
          <cell r="E841" t="str">
            <v>tkm</v>
          </cell>
          <cell r="F841">
            <v>0.47</v>
          </cell>
        </row>
        <row r="842">
          <cell r="A842" t="str">
            <v>2 S 09 001 40</v>
          </cell>
          <cell r="B842" t="str">
            <v>Transporte local c/ carroceria em rodovia não pav.</v>
          </cell>
          <cell r="E842" t="str">
            <v>tkm</v>
          </cell>
          <cell r="F842">
            <v>0.53</v>
          </cell>
        </row>
        <row r="843">
          <cell r="A843" t="str">
            <v>2 S 09 001 90</v>
          </cell>
          <cell r="B843" t="str">
            <v>Transporte comercial c/ carr. rodov. não pav.</v>
          </cell>
          <cell r="E843" t="str">
            <v>tkm</v>
          </cell>
          <cell r="F843">
            <v>0.36</v>
          </cell>
        </row>
        <row r="844">
          <cell r="A844" t="str">
            <v>2 S 09 002 05</v>
          </cell>
          <cell r="B844" t="str">
            <v>Transporte local em rodov. pavim. (const.)</v>
          </cell>
          <cell r="E844" t="str">
            <v>tkm</v>
          </cell>
          <cell r="F844">
            <v>0.36</v>
          </cell>
        </row>
        <row r="845">
          <cell r="A845" t="str">
            <v>2 S 09 002 40</v>
          </cell>
          <cell r="B845" t="str">
            <v>Transporte local c/ carroceria em rodov. pavim.</v>
          </cell>
          <cell r="E845" t="str">
            <v>tkm</v>
          </cell>
          <cell r="F845">
            <v>0.4</v>
          </cell>
        </row>
        <row r="846">
          <cell r="A846" t="str">
            <v>2 S 09 002 90</v>
          </cell>
          <cell r="B846" t="str">
            <v>Transporte comerc. c/ carr. rodov. pavim.</v>
          </cell>
          <cell r="E846" t="str">
            <v>tkm</v>
          </cell>
          <cell r="F846">
            <v>0.24</v>
          </cell>
        </row>
        <row r="847">
          <cell r="B847" t="str">
            <v>Conservação</v>
          </cell>
        </row>
        <row r="848">
          <cell r="A848" t="str">
            <v>3 S 01 200 00</v>
          </cell>
          <cell r="B848" t="str">
            <v>Escavação e carga mat. jazida (consv)</v>
          </cell>
          <cell r="E848" t="str">
            <v>m3</v>
          </cell>
          <cell r="F848">
            <v>6.81</v>
          </cell>
        </row>
        <row r="849">
          <cell r="A849" t="str">
            <v>3 S 01 401 00</v>
          </cell>
          <cell r="B849" t="str">
            <v>Recomposição de revestimento primário</v>
          </cell>
          <cell r="E849" t="str">
            <v>m3</v>
          </cell>
          <cell r="F849">
            <v>10.57</v>
          </cell>
        </row>
        <row r="850">
          <cell r="A850" t="str">
            <v>3 S 01 930 00</v>
          </cell>
          <cell r="B850" t="str">
            <v>Regularização mecânica da faixa de domínio</v>
          </cell>
          <cell r="E850" t="str">
            <v>m2</v>
          </cell>
          <cell r="F850">
            <v>0.15</v>
          </cell>
        </row>
        <row r="851">
          <cell r="A851" t="str">
            <v>3 S 02 200 00</v>
          </cell>
          <cell r="B851" t="str">
            <v>Solo p/ base de remendo profundo</v>
          </cell>
          <cell r="E851" t="str">
            <v>m3</v>
          </cell>
          <cell r="F851">
            <v>7.84</v>
          </cell>
        </row>
        <row r="852">
          <cell r="A852" t="str">
            <v>3 S 02 200 01</v>
          </cell>
          <cell r="B852" t="str">
            <v>Recomposição de camada granular do pavimento</v>
          </cell>
          <cell r="E852" t="str">
            <v>m3</v>
          </cell>
          <cell r="F852">
            <v>12.57</v>
          </cell>
        </row>
        <row r="853">
          <cell r="A853" t="str">
            <v>3 S 02 220 00</v>
          </cell>
          <cell r="B853" t="str">
            <v>Solo brita p/ base de rem. profundo</v>
          </cell>
          <cell r="E853" t="str">
            <v>m3</v>
          </cell>
          <cell r="F853">
            <v>19.899999999999999</v>
          </cell>
        </row>
        <row r="854">
          <cell r="A854" t="str">
            <v>3 S 02 230 00</v>
          </cell>
          <cell r="B854" t="str">
            <v>Brita para base de remendo profundo</v>
          </cell>
          <cell r="E854" t="str">
            <v>m3</v>
          </cell>
          <cell r="F854">
            <v>45.27</v>
          </cell>
        </row>
        <row r="855">
          <cell r="A855" t="str">
            <v>3 S 02 241 00</v>
          </cell>
          <cell r="B855" t="str">
            <v>Solo melhorado c/ cimento p/ base rem. profundo</v>
          </cell>
          <cell r="E855" t="str">
            <v>m3</v>
          </cell>
          <cell r="F855">
            <v>39.04</v>
          </cell>
        </row>
        <row r="856">
          <cell r="A856" t="str">
            <v>3 S 02 300 00</v>
          </cell>
          <cell r="B856" t="str">
            <v>Imprimação</v>
          </cell>
          <cell r="E856" t="str">
            <v>m2</v>
          </cell>
          <cell r="F856">
            <v>0.14000000000000001</v>
          </cell>
        </row>
        <row r="857">
          <cell r="A857" t="str">
            <v>3 S 02 400 00</v>
          </cell>
          <cell r="B857" t="str">
            <v>Pintura de ligação</v>
          </cell>
          <cell r="E857" t="str">
            <v>m2</v>
          </cell>
          <cell r="F857">
            <v>0.1</v>
          </cell>
        </row>
        <row r="858">
          <cell r="A858" t="str">
            <v>3 S 02 500 00</v>
          </cell>
          <cell r="B858" t="str">
            <v>Capa selante com pedrisco</v>
          </cell>
          <cell r="E858" t="str">
            <v>m2</v>
          </cell>
          <cell r="F858">
            <v>0.41</v>
          </cell>
        </row>
        <row r="859">
          <cell r="A859" t="str">
            <v>3 S 02 500 01</v>
          </cell>
          <cell r="B859" t="str">
            <v>Capa selante com areia</v>
          </cell>
          <cell r="E859" t="str">
            <v>m2</v>
          </cell>
          <cell r="F859">
            <v>0.21</v>
          </cell>
        </row>
        <row r="860">
          <cell r="A860" t="str">
            <v>3 S 02 500 02</v>
          </cell>
          <cell r="B860" t="str">
            <v>Tratamento superficial simples com CAP</v>
          </cell>
          <cell r="E860" t="str">
            <v>m2</v>
          </cell>
          <cell r="F860">
            <v>0.56999999999999995</v>
          </cell>
        </row>
        <row r="861">
          <cell r="A861" t="str">
            <v>3 S 02 500 03</v>
          </cell>
          <cell r="B861" t="str">
            <v>Tratamento superficial simples com emulsão</v>
          </cell>
          <cell r="E861" t="str">
            <v>m2</v>
          </cell>
          <cell r="F861">
            <v>0.54</v>
          </cell>
        </row>
        <row r="862">
          <cell r="A862" t="str">
            <v>3 S 02 500 04</v>
          </cell>
          <cell r="B862" t="str">
            <v>Tratamento superficial simples c/ banho diluído</v>
          </cell>
          <cell r="E862" t="str">
            <v>m2</v>
          </cell>
          <cell r="F862">
            <v>0.61</v>
          </cell>
        </row>
        <row r="863">
          <cell r="A863" t="str">
            <v>3 S 02 501 00</v>
          </cell>
          <cell r="B863" t="str">
            <v>Tratamento superficial duplo c/ CAP</v>
          </cell>
          <cell r="E863" t="str">
            <v>m2</v>
          </cell>
          <cell r="F863">
            <v>1.72</v>
          </cell>
        </row>
        <row r="864">
          <cell r="A864" t="str">
            <v>3 S 02 501 01</v>
          </cell>
          <cell r="B864" t="str">
            <v>Tratamento superficial duplo com emulsão</v>
          </cell>
          <cell r="E864" t="str">
            <v>m2</v>
          </cell>
          <cell r="F864">
            <v>1.7</v>
          </cell>
        </row>
        <row r="865">
          <cell r="A865" t="str">
            <v>3 S 02 501 02</v>
          </cell>
          <cell r="B865" t="str">
            <v>Tratamento superficial duplo com banho diluído</v>
          </cell>
          <cell r="E865" t="str">
            <v>m2</v>
          </cell>
          <cell r="F865">
            <v>1.86</v>
          </cell>
        </row>
        <row r="866">
          <cell r="A866" t="str">
            <v>3 S 02 502 00</v>
          </cell>
          <cell r="B866" t="str">
            <v>Tratamento superficial triplo com c.a.p.</v>
          </cell>
          <cell r="E866" t="str">
            <v>m2</v>
          </cell>
          <cell r="F866">
            <v>2.44</v>
          </cell>
        </row>
        <row r="867">
          <cell r="A867" t="str">
            <v>3 S 02 502 01</v>
          </cell>
          <cell r="B867" t="str">
            <v>Tratamento superficial triplo com emulsão</v>
          </cell>
          <cell r="E867" t="str">
            <v>m2</v>
          </cell>
          <cell r="F867">
            <v>2.4700000000000002</v>
          </cell>
        </row>
        <row r="868">
          <cell r="A868" t="str">
            <v>3 S 02 502 02</v>
          </cell>
          <cell r="B868" t="str">
            <v>Tratamento superficial triplo com banho diluído</v>
          </cell>
          <cell r="E868" t="str">
            <v>m2</v>
          </cell>
          <cell r="F868">
            <v>2.64</v>
          </cell>
        </row>
        <row r="869">
          <cell r="A869" t="str">
            <v>3 S 02 510 00</v>
          </cell>
          <cell r="B869" t="str">
            <v>Lama asfáltica fina (granulometrias I e II )</v>
          </cell>
          <cell r="E869" t="str">
            <v>m2</v>
          </cell>
          <cell r="F869">
            <v>0.59</v>
          </cell>
        </row>
        <row r="870">
          <cell r="A870" t="str">
            <v>3 S 02 510 01</v>
          </cell>
          <cell r="B870" t="str">
            <v>Lama asfáltica grossa (granulometrias III e IV)</v>
          </cell>
          <cell r="E870" t="str">
            <v>m2</v>
          </cell>
          <cell r="F870">
            <v>1.07</v>
          </cell>
        </row>
        <row r="871">
          <cell r="A871" t="str">
            <v>3 S 02 520 00</v>
          </cell>
          <cell r="B871" t="str">
            <v>Mistura areia-asfalto em betoneira</v>
          </cell>
          <cell r="E871" t="str">
            <v>m3</v>
          </cell>
          <cell r="F871">
            <v>29.78</v>
          </cell>
        </row>
        <row r="872">
          <cell r="A872" t="str">
            <v>3 S 02 520 01</v>
          </cell>
          <cell r="B872" t="str">
            <v>Mistura areia-asfalto usinada a frio</v>
          </cell>
          <cell r="E872" t="str">
            <v>m3</v>
          </cell>
          <cell r="F872">
            <v>19.96</v>
          </cell>
        </row>
        <row r="873">
          <cell r="A873" t="str">
            <v>3 S 02 520 02</v>
          </cell>
          <cell r="B873" t="str">
            <v>Rec.do rev. com areia asfalto a frio</v>
          </cell>
          <cell r="E873" t="str">
            <v>m3</v>
          </cell>
          <cell r="F873">
            <v>23.8</v>
          </cell>
        </row>
        <row r="874">
          <cell r="A874" t="str">
            <v>3 S 02 521 00</v>
          </cell>
          <cell r="B874" t="str">
            <v>Mistura areia-asfalto usinada a quente</v>
          </cell>
          <cell r="E874" t="str">
            <v>m3</v>
          </cell>
          <cell r="F874">
            <v>65.11</v>
          </cell>
        </row>
        <row r="875">
          <cell r="A875" t="str">
            <v>3 S 02 521 01</v>
          </cell>
          <cell r="B875" t="str">
            <v>Rec. do rev. com areia asfalto a quente</v>
          </cell>
          <cell r="E875" t="str">
            <v>m3</v>
          </cell>
          <cell r="F875">
            <v>16.22</v>
          </cell>
        </row>
        <row r="876">
          <cell r="A876" t="str">
            <v>3 S 02 530 00</v>
          </cell>
          <cell r="B876" t="str">
            <v>Mistura betuminosa em betoneira</v>
          </cell>
          <cell r="E876" t="str">
            <v>m3</v>
          </cell>
          <cell r="F876">
            <v>43.5</v>
          </cell>
        </row>
        <row r="877">
          <cell r="A877" t="str">
            <v>3 S 02 530 01</v>
          </cell>
          <cell r="B877" t="str">
            <v>Mistura betuminosa usinada a frio</v>
          </cell>
          <cell r="E877" t="str">
            <v>m3</v>
          </cell>
          <cell r="F877">
            <v>42.13</v>
          </cell>
        </row>
        <row r="878">
          <cell r="A878" t="str">
            <v>3 S 02 530 02</v>
          </cell>
          <cell r="B878" t="str">
            <v>Rec.do rev. com mistura betuminosa a frio</v>
          </cell>
          <cell r="E878" t="str">
            <v>m3</v>
          </cell>
          <cell r="F878">
            <v>26.99</v>
          </cell>
        </row>
        <row r="879">
          <cell r="A879" t="str">
            <v>3 S 02 540 00</v>
          </cell>
          <cell r="B879" t="str">
            <v>Mistura betuminosa usinada a quente</v>
          </cell>
          <cell r="E879" t="str">
            <v>m3</v>
          </cell>
          <cell r="F879">
            <v>84.21</v>
          </cell>
        </row>
        <row r="880">
          <cell r="A880" t="str">
            <v>3 S 02 540 01</v>
          </cell>
          <cell r="B880" t="str">
            <v>Rec.do rev.com mistura betuminosa a quente</v>
          </cell>
          <cell r="E880" t="str">
            <v>m3</v>
          </cell>
          <cell r="F880">
            <v>18.84</v>
          </cell>
        </row>
        <row r="881">
          <cell r="A881" t="str">
            <v>3 S 02 601 00</v>
          </cell>
          <cell r="B881" t="str">
            <v>Recomposição de placa de concreto</v>
          </cell>
          <cell r="E881" t="str">
            <v>m3</v>
          </cell>
          <cell r="F881">
            <v>243.59</v>
          </cell>
        </row>
        <row r="882">
          <cell r="A882" t="str">
            <v>3 S 02 900 00</v>
          </cell>
          <cell r="B882" t="str">
            <v>Remoção mecanizada de revestimento betuminoso</v>
          </cell>
          <cell r="E882" t="str">
            <v>m3</v>
          </cell>
          <cell r="F882">
            <v>6.65</v>
          </cell>
        </row>
        <row r="883">
          <cell r="A883" t="str">
            <v>3 S 02 901 00</v>
          </cell>
          <cell r="B883" t="str">
            <v>Remoção manual de revestimento betuminoso</v>
          </cell>
          <cell r="E883" t="str">
            <v>m3</v>
          </cell>
          <cell r="F883">
            <v>110.91</v>
          </cell>
        </row>
        <row r="884">
          <cell r="A884" t="str">
            <v>3 S 02 902 00</v>
          </cell>
          <cell r="B884" t="str">
            <v>Remoção mecanizada da camada granular do pavimento</v>
          </cell>
          <cell r="E884" t="str">
            <v>m3</v>
          </cell>
          <cell r="F884">
            <v>4.24</v>
          </cell>
        </row>
        <row r="885">
          <cell r="A885" t="str">
            <v>3 S 02 903 00</v>
          </cell>
          <cell r="B885" t="str">
            <v>Remoção manual da camada granular do pavimento</v>
          </cell>
          <cell r="E885" t="str">
            <v>m3</v>
          </cell>
          <cell r="F885">
            <v>58.52</v>
          </cell>
        </row>
        <row r="886">
          <cell r="A886" t="str">
            <v>3 S 02 999 00</v>
          </cell>
          <cell r="B886" t="str">
            <v>Peneiramento</v>
          </cell>
          <cell r="E886" t="str">
            <v>m3</v>
          </cell>
          <cell r="F886">
            <v>6.98</v>
          </cell>
        </row>
        <row r="887">
          <cell r="A887" t="str">
            <v>3 S 03 310 00</v>
          </cell>
          <cell r="B887" t="str">
            <v>Concreto ciclópico</v>
          </cell>
          <cell r="E887" t="str">
            <v>m3</v>
          </cell>
          <cell r="F887">
            <v>187.34</v>
          </cell>
        </row>
        <row r="888">
          <cell r="A888" t="str">
            <v>3 S 03 329 00</v>
          </cell>
          <cell r="B888" t="str">
            <v>Concreto de cimento (confecção e lançamento)</v>
          </cell>
          <cell r="E888" t="str">
            <v>m3</v>
          </cell>
          <cell r="F888">
            <v>234.67</v>
          </cell>
        </row>
        <row r="889">
          <cell r="A889" t="str">
            <v>3 S 03 329 01</v>
          </cell>
          <cell r="B889" t="str">
            <v>Concreto de cimento(confecção manual e lançamento)</v>
          </cell>
          <cell r="E889" t="str">
            <v>m3</v>
          </cell>
          <cell r="F889">
            <v>274.27</v>
          </cell>
        </row>
        <row r="890">
          <cell r="A890" t="str">
            <v>3 S 03 340 02</v>
          </cell>
          <cell r="B890" t="str">
            <v>Argamassa cimento areia 1-6</v>
          </cell>
          <cell r="E890" t="str">
            <v>m3</v>
          </cell>
          <cell r="F890">
            <v>200.78</v>
          </cell>
        </row>
        <row r="891">
          <cell r="A891" t="str">
            <v>3 S 03 340 03</v>
          </cell>
          <cell r="B891" t="str">
            <v>Argamassa cimento solo 1:10</v>
          </cell>
          <cell r="E891" t="str">
            <v>m3</v>
          </cell>
          <cell r="F891">
            <v>127.58</v>
          </cell>
        </row>
        <row r="892">
          <cell r="A892" t="str">
            <v>3 S 03 353 00</v>
          </cell>
          <cell r="B892" t="str">
            <v>Dobragem e colocação de armadura</v>
          </cell>
          <cell r="E892" t="str">
            <v>kg</v>
          </cell>
          <cell r="F892">
            <v>4.55</v>
          </cell>
        </row>
        <row r="893">
          <cell r="A893" t="str">
            <v>3 S 03 370 00</v>
          </cell>
          <cell r="B893" t="str">
            <v>Forma comum de madeira</v>
          </cell>
          <cell r="E893" t="str">
            <v>m2</v>
          </cell>
          <cell r="F893">
            <v>30.84</v>
          </cell>
        </row>
        <row r="894">
          <cell r="A894" t="str">
            <v>3 S 03 940 01</v>
          </cell>
          <cell r="B894" t="str">
            <v>Reaterro e compactação p/ bueiro</v>
          </cell>
          <cell r="E894" t="str">
            <v>m3</v>
          </cell>
          <cell r="F894">
            <v>16.04</v>
          </cell>
        </row>
        <row r="895">
          <cell r="A895" t="str">
            <v>3 S 03 940 02</v>
          </cell>
          <cell r="B895" t="str">
            <v>Reaterro apiloado</v>
          </cell>
          <cell r="E895" t="str">
            <v>m3</v>
          </cell>
          <cell r="F895">
            <v>10.5</v>
          </cell>
        </row>
        <row r="896">
          <cell r="A896" t="str">
            <v>3 S 03 950 00</v>
          </cell>
          <cell r="B896" t="str">
            <v>Limpeza de ponte</v>
          </cell>
          <cell r="E896" t="str">
            <v>m</v>
          </cell>
          <cell r="F896">
            <v>2.5299999999999998</v>
          </cell>
        </row>
        <row r="897">
          <cell r="A897" t="str">
            <v>3 S 04 000 00</v>
          </cell>
          <cell r="B897" t="str">
            <v>Escavação manual em material de 1a categoria</v>
          </cell>
          <cell r="E897" t="str">
            <v>m3</v>
          </cell>
          <cell r="F897">
            <v>18.95</v>
          </cell>
        </row>
        <row r="898">
          <cell r="A898" t="str">
            <v>3 S 04 000 01</v>
          </cell>
          <cell r="B898" t="str">
            <v>Escavação manual em material de 2a categoria</v>
          </cell>
          <cell r="E898" t="str">
            <v>m3</v>
          </cell>
          <cell r="F898">
            <v>25.27</v>
          </cell>
        </row>
        <row r="899">
          <cell r="A899" t="str">
            <v>3 S 04 001 00</v>
          </cell>
          <cell r="B899" t="str">
            <v>Escavação mecaniz. de vala em mater. de 1a cat.</v>
          </cell>
          <cell r="E899" t="str">
            <v>m3</v>
          </cell>
          <cell r="F899">
            <v>4.37</v>
          </cell>
        </row>
        <row r="900">
          <cell r="A900" t="str">
            <v>3 S 04 010 00</v>
          </cell>
          <cell r="B900" t="str">
            <v>Escavação mecaniz.de vala em material de 2a cat.</v>
          </cell>
          <cell r="E900" t="str">
            <v>m3</v>
          </cell>
          <cell r="F900">
            <v>5.46</v>
          </cell>
        </row>
        <row r="901">
          <cell r="A901" t="str">
            <v>3 S 04 020 00</v>
          </cell>
          <cell r="B901" t="str">
            <v>Escavação e carga de material de 3a cat. em valas</v>
          </cell>
          <cell r="E901" t="str">
            <v>m3</v>
          </cell>
          <cell r="F901">
            <v>52.49</v>
          </cell>
        </row>
        <row r="902">
          <cell r="A902" t="str">
            <v>3 S 04 300 16</v>
          </cell>
          <cell r="B902" t="str">
            <v>Bueiro met. chapa múltipla D=1,60m galv.</v>
          </cell>
          <cell r="E902" t="str">
            <v>m</v>
          </cell>
          <cell r="F902">
            <v>1036.74</v>
          </cell>
        </row>
        <row r="903">
          <cell r="A903" t="str">
            <v>3 S 04 300 20</v>
          </cell>
          <cell r="B903" t="str">
            <v>Bueiro met. chapa múltipla D=2,00m galv.</v>
          </cell>
          <cell r="E903" t="str">
            <v>m</v>
          </cell>
          <cell r="F903">
            <v>1285.8</v>
          </cell>
        </row>
        <row r="904">
          <cell r="A904" t="str">
            <v>3 S 04 301 16</v>
          </cell>
          <cell r="B904" t="str">
            <v>Bueiro met.chapas múlt. D=1,60 m rev. epoxy</v>
          </cell>
          <cell r="E904" t="str">
            <v>m</v>
          </cell>
          <cell r="F904">
            <v>1085.56</v>
          </cell>
        </row>
        <row r="905">
          <cell r="A905" t="str">
            <v>3 S 04 301 20</v>
          </cell>
          <cell r="B905" t="str">
            <v>Bueiro met. chapas múlt. D=2,00 m rev. epoxy</v>
          </cell>
          <cell r="E905" t="str">
            <v>m</v>
          </cell>
          <cell r="F905">
            <v>1346.44</v>
          </cell>
        </row>
        <row r="906">
          <cell r="A906" t="str">
            <v>3 S 04 310 16</v>
          </cell>
          <cell r="B906" t="str">
            <v>Bueiro met. s/interrupção tráf. D=1,60 m galv.</v>
          </cell>
          <cell r="E906" t="str">
            <v>m</v>
          </cell>
          <cell r="F906">
            <v>1958.05</v>
          </cell>
        </row>
        <row r="907">
          <cell r="A907" t="str">
            <v>3 S 04 310 20</v>
          </cell>
          <cell r="B907" t="str">
            <v>Bueiro met. s/interrupção tráf. D=2,00 m galv.</v>
          </cell>
          <cell r="E907" t="str">
            <v>m</v>
          </cell>
          <cell r="F907">
            <v>2435.4499999999998</v>
          </cell>
        </row>
        <row r="908">
          <cell r="A908" t="str">
            <v>3 S 04 311 16</v>
          </cell>
          <cell r="B908" t="str">
            <v>Bueiro met.s/interrupção tráf. D=1,60 m rev. epoxy</v>
          </cell>
          <cell r="E908" t="str">
            <v>m</v>
          </cell>
          <cell r="F908">
            <v>2031.03</v>
          </cell>
        </row>
        <row r="909">
          <cell r="A909" t="str">
            <v>3 S 04 311 20</v>
          </cell>
          <cell r="B909" t="str">
            <v>Bueiro met.s/interrupção tráf. D=2,00 m rev. epoxy</v>
          </cell>
          <cell r="E909" t="str">
            <v>m</v>
          </cell>
          <cell r="F909">
            <v>2442.35</v>
          </cell>
        </row>
        <row r="910">
          <cell r="A910" t="str">
            <v>3 S 04 590 00</v>
          </cell>
          <cell r="B910" t="str">
            <v>Assentamento de dreno profundo</v>
          </cell>
          <cell r="E910" t="str">
            <v>m</v>
          </cell>
          <cell r="F910">
            <v>40.96</v>
          </cell>
        </row>
        <row r="911">
          <cell r="A911" t="str">
            <v>3 S 04 999 08</v>
          </cell>
          <cell r="B911" t="str">
            <v>Selo de argila apiloado com solo local</v>
          </cell>
          <cell r="E911" t="str">
            <v>m3</v>
          </cell>
          <cell r="F911">
            <v>10.5</v>
          </cell>
        </row>
        <row r="912">
          <cell r="A912" t="str">
            <v>3 S 05 000 00</v>
          </cell>
          <cell r="B912" t="str">
            <v>Enrocamento de pedra arrumada</v>
          </cell>
          <cell r="E912" t="str">
            <v>m3</v>
          </cell>
          <cell r="F912">
            <v>73.02</v>
          </cell>
        </row>
        <row r="913">
          <cell r="A913" t="str">
            <v>3 S 05 001 00</v>
          </cell>
          <cell r="B913" t="str">
            <v>Enrocamento de pedra jogada</v>
          </cell>
          <cell r="E913" t="str">
            <v>m3</v>
          </cell>
          <cell r="F913">
            <v>48.23</v>
          </cell>
        </row>
        <row r="914">
          <cell r="A914" t="str">
            <v>3 S 05 101 01</v>
          </cell>
          <cell r="B914" t="str">
            <v>Revestimento vegetal com mudas</v>
          </cell>
          <cell r="E914" t="str">
            <v>m2</v>
          </cell>
          <cell r="F914">
            <v>3.47</v>
          </cell>
        </row>
        <row r="915">
          <cell r="A915" t="str">
            <v>3 S 05 101 02</v>
          </cell>
          <cell r="B915" t="str">
            <v>Revestimento vegetal com grama em leivas</v>
          </cell>
          <cell r="E915" t="str">
            <v>m2</v>
          </cell>
          <cell r="F915">
            <v>3.7</v>
          </cell>
        </row>
        <row r="916">
          <cell r="A916" t="str">
            <v>3 S 08 001 00</v>
          </cell>
          <cell r="B916" t="str">
            <v>Reconformação da plataforma</v>
          </cell>
          <cell r="E916" t="str">
            <v>ha</v>
          </cell>
          <cell r="F916">
            <v>120.63</v>
          </cell>
        </row>
        <row r="917">
          <cell r="A917" t="str">
            <v>3 S 08 100 00</v>
          </cell>
          <cell r="B917" t="str">
            <v>Tapa buraco</v>
          </cell>
          <cell r="E917" t="str">
            <v>m3</v>
          </cell>
          <cell r="F917">
            <v>110.38</v>
          </cell>
        </row>
        <row r="918">
          <cell r="A918" t="str">
            <v>3 S 08 101 01</v>
          </cell>
          <cell r="B918" t="str">
            <v>Remendo profundo com demolição manual</v>
          </cell>
          <cell r="E918" t="str">
            <v>m3</v>
          </cell>
          <cell r="F918">
            <v>129.85</v>
          </cell>
        </row>
        <row r="919">
          <cell r="A919" t="str">
            <v>3 S 08 101 02</v>
          </cell>
          <cell r="B919" t="str">
            <v>Remendo profundo com demolição mecanizada</v>
          </cell>
          <cell r="E919" t="str">
            <v>m3</v>
          </cell>
          <cell r="F919">
            <v>94.79</v>
          </cell>
        </row>
        <row r="920">
          <cell r="A920" t="str">
            <v>3 S 08 102 00</v>
          </cell>
          <cell r="B920" t="str">
            <v>Limpeza ench. juntas pav. concr. a quente (consv)</v>
          </cell>
          <cell r="E920" t="str">
            <v>m</v>
          </cell>
          <cell r="F920">
            <v>1.54</v>
          </cell>
        </row>
        <row r="921">
          <cell r="A921" t="str">
            <v>3 S 08 102 01</v>
          </cell>
          <cell r="B921" t="str">
            <v>Limpeza ench. juntas pav. concr. a frio (consv)</v>
          </cell>
          <cell r="E921" t="str">
            <v>m</v>
          </cell>
          <cell r="F921">
            <v>1.23</v>
          </cell>
        </row>
        <row r="922">
          <cell r="A922" t="str">
            <v>3 S 08 103 00</v>
          </cell>
          <cell r="B922" t="str">
            <v>Selagem de trinca</v>
          </cell>
          <cell r="E922" t="str">
            <v>l</v>
          </cell>
          <cell r="F922">
            <v>0.96</v>
          </cell>
        </row>
        <row r="923">
          <cell r="A923" t="str">
            <v>3 S 08 104 01</v>
          </cell>
          <cell r="B923" t="str">
            <v>Combate à exsudação com areia</v>
          </cell>
          <cell r="E923" t="str">
            <v>m2</v>
          </cell>
          <cell r="F923">
            <v>0.32</v>
          </cell>
        </row>
        <row r="924">
          <cell r="A924" t="str">
            <v>3 S 08 104 02</v>
          </cell>
          <cell r="B924" t="str">
            <v>Combate à exsudação com pedrisco</v>
          </cell>
          <cell r="E924" t="str">
            <v>m2</v>
          </cell>
          <cell r="F924">
            <v>0.39</v>
          </cell>
        </row>
        <row r="925">
          <cell r="A925" t="str">
            <v>3 S 08 109 00</v>
          </cell>
          <cell r="B925" t="str">
            <v>Correção de defeitos com mistura betuminosa</v>
          </cell>
          <cell r="E925" t="str">
            <v>m3</v>
          </cell>
          <cell r="F925">
            <v>69.45</v>
          </cell>
        </row>
        <row r="926">
          <cell r="A926" t="str">
            <v>3 S 08 109 12</v>
          </cell>
          <cell r="B926" t="str">
            <v>Correção de defeitos por fresagem descontínua</v>
          </cell>
          <cell r="E926" t="str">
            <v>m3</v>
          </cell>
          <cell r="F926">
            <v>152.65</v>
          </cell>
        </row>
        <row r="927">
          <cell r="A927" t="str">
            <v>3 S 08 110 00</v>
          </cell>
          <cell r="B927" t="str">
            <v>Correção de defeitos por penetração</v>
          </cell>
          <cell r="E927" t="str">
            <v>m2</v>
          </cell>
          <cell r="F927">
            <v>7.66</v>
          </cell>
        </row>
        <row r="928">
          <cell r="A928" t="str">
            <v>3 S 08 200 00</v>
          </cell>
          <cell r="B928" t="str">
            <v>Recomp. de guarda corpo</v>
          </cell>
          <cell r="E928" t="str">
            <v>m</v>
          </cell>
          <cell r="F928">
            <v>67</v>
          </cell>
        </row>
        <row r="929">
          <cell r="A929" t="str">
            <v>3 S 08 200 01</v>
          </cell>
          <cell r="B929" t="str">
            <v>Recomposição de sarjeta em alvenaria de tijolo</v>
          </cell>
          <cell r="E929" t="str">
            <v>m2</v>
          </cell>
          <cell r="F929">
            <v>30.01</v>
          </cell>
        </row>
        <row r="930">
          <cell r="A930" t="str">
            <v>3 S 08 300 01</v>
          </cell>
          <cell r="B930" t="str">
            <v>Limpeza de sarjeta e meio fio</v>
          </cell>
          <cell r="E930" t="str">
            <v>m</v>
          </cell>
          <cell r="F930">
            <v>0.21</v>
          </cell>
        </row>
        <row r="931">
          <cell r="A931" t="str">
            <v>3 S 08 301 01</v>
          </cell>
          <cell r="B931" t="str">
            <v>Limpeza de valeta de corte</v>
          </cell>
          <cell r="E931" t="str">
            <v>m</v>
          </cell>
          <cell r="F931">
            <v>0.32</v>
          </cell>
        </row>
        <row r="932">
          <cell r="A932" t="str">
            <v>3 S 08 301 02</v>
          </cell>
          <cell r="B932" t="str">
            <v>Limpeza de vala de drenagem</v>
          </cell>
          <cell r="E932" t="str">
            <v>m</v>
          </cell>
          <cell r="F932">
            <v>1.28</v>
          </cell>
        </row>
        <row r="933">
          <cell r="A933" t="str">
            <v>3 S 08 301 03</v>
          </cell>
          <cell r="B933" t="str">
            <v>Limpeza de descida d'água</v>
          </cell>
          <cell r="E933" t="str">
            <v>m</v>
          </cell>
          <cell r="F933">
            <v>0.42</v>
          </cell>
        </row>
        <row r="934">
          <cell r="A934" t="str">
            <v>3 S 08 302 01</v>
          </cell>
          <cell r="B934" t="str">
            <v>Limpeza de bueiro</v>
          </cell>
          <cell r="E934" t="str">
            <v>m3</v>
          </cell>
          <cell r="F934">
            <v>6.98</v>
          </cell>
        </row>
        <row r="935">
          <cell r="A935" t="str">
            <v>3 S 08 302 02</v>
          </cell>
          <cell r="B935" t="str">
            <v>Desobstrução de bueiro</v>
          </cell>
          <cell r="E935" t="str">
            <v>m3</v>
          </cell>
          <cell r="F935">
            <v>20.37</v>
          </cell>
        </row>
        <row r="936">
          <cell r="A936" t="str">
            <v>3 S 08 302 03</v>
          </cell>
          <cell r="B936" t="str">
            <v>Assentamento de tubo D=0,60 m</v>
          </cell>
          <cell r="E936" t="str">
            <v>m</v>
          </cell>
          <cell r="F936">
            <v>138.94</v>
          </cell>
        </row>
        <row r="937">
          <cell r="A937" t="str">
            <v>3 S 08 302 04</v>
          </cell>
          <cell r="B937" t="str">
            <v>Assentamento de tubo D=0,80 m</v>
          </cell>
          <cell r="E937" t="str">
            <v>m</v>
          </cell>
          <cell r="F937">
            <v>210.07</v>
          </cell>
        </row>
        <row r="938">
          <cell r="A938" t="str">
            <v>3 S 08 302 05</v>
          </cell>
          <cell r="B938" t="str">
            <v>Assentamento de tubo D=1,0 m</v>
          </cell>
          <cell r="E938" t="str">
            <v>m</v>
          </cell>
          <cell r="F938">
            <v>309.63</v>
          </cell>
        </row>
        <row r="939">
          <cell r="A939" t="str">
            <v>3 S 08 302 06</v>
          </cell>
          <cell r="B939" t="str">
            <v>Assentamento de tubo D=1,20 m</v>
          </cell>
          <cell r="E939" t="str">
            <v>m</v>
          </cell>
          <cell r="F939">
            <v>446.58</v>
          </cell>
        </row>
        <row r="940">
          <cell r="A940" t="str">
            <v>3 S 08 400 00</v>
          </cell>
          <cell r="B940" t="str">
            <v>Limpeza de placa de sinalização</v>
          </cell>
          <cell r="E940" t="str">
            <v>m2</v>
          </cell>
          <cell r="F940">
            <v>3.06</v>
          </cell>
        </row>
        <row r="941">
          <cell r="A941" t="str">
            <v>3 S 08 400 01</v>
          </cell>
          <cell r="B941" t="str">
            <v>Recomposição placa de sinalização</v>
          </cell>
          <cell r="E941" t="str">
            <v>m2</v>
          </cell>
          <cell r="F941">
            <v>12.73</v>
          </cell>
        </row>
        <row r="942">
          <cell r="A942" t="str">
            <v>3 S 08 400 02</v>
          </cell>
          <cell r="B942" t="str">
            <v>Substituição de balizador</v>
          </cell>
          <cell r="E942" t="str">
            <v>un</v>
          </cell>
          <cell r="F942">
            <v>15.52</v>
          </cell>
        </row>
        <row r="943">
          <cell r="A943" t="str">
            <v>3 S 08 401 00</v>
          </cell>
          <cell r="B943" t="str">
            <v>Recomposição de defensa metálica</v>
          </cell>
          <cell r="E943" t="str">
            <v>m</v>
          </cell>
          <cell r="F943">
            <v>127.92</v>
          </cell>
        </row>
        <row r="944">
          <cell r="A944" t="str">
            <v>3 S 08 402 00</v>
          </cell>
          <cell r="B944" t="str">
            <v>Caiação</v>
          </cell>
          <cell r="E944" t="str">
            <v>m2</v>
          </cell>
          <cell r="F944">
            <v>0.97</v>
          </cell>
        </row>
        <row r="945">
          <cell r="A945" t="str">
            <v>3 S 08 403 00</v>
          </cell>
          <cell r="B945" t="str">
            <v>Renovação de sinalização horizontal</v>
          </cell>
          <cell r="E945" t="str">
            <v>m2</v>
          </cell>
          <cell r="F945">
            <v>19.87</v>
          </cell>
        </row>
        <row r="946">
          <cell r="A946" t="str">
            <v>3 S 08 404 00</v>
          </cell>
          <cell r="B946" t="str">
            <v>Recomp. tot. cerca c/ mourão de conc. secção quad.</v>
          </cell>
          <cell r="E946" t="str">
            <v>m</v>
          </cell>
          <cell r="F946">
            <v>14.72</v>
          </cell>
        </row>
        <row r="947">
          <cell r="A947" t="str">
            <v>3 S 08 404 01</v>
          </cell>
          <cell r="B947" t="str">
            <v>Recomp. parc. cerca de conc. seção quad. - mourão</v>
          </cell>
          <cell r="E947" t="str">
            <v>m</v>
          </cell>
          <cell r="F947">
            <v>12.62</v>
          </cell>
        </row>
        <row r="948">
          <cell r="A948" t="str">
            <v>3 S 08 404 02</v>
          </cell>
          <cell r="B948" t="str">
            <v>Recomp. parc. cerca c/ mourão de concr.-arame</v>
          </cell>
          <cell r="E948" t="str">
            <v>m</v>
          </cell>
          <cell r="F948">
            <v>2.71</v>
          </cell>
        </row>
        <row r="949">
          <cell r="A949" t="str">
            <v>3 S 08 404 03</v>
          </cell>
          <cell r="B949" t="str">
            <v>Recomp. tot. cerca c/ mourão concr. seção triang.</v>
          </cell>
          <cell r="E949" t="str">
            <v>m</v>
          </cell>
          <cell r="F949">
            <v>12.13</v>
          </cell>
        </row>
        <row r="950">
          <cell r="A950" t="str">
            <v>3 S 08 404 04</v>
          </cell>
          <cell r="B950" t="str">
            <v>Recomp. parc. cerca c/ mourão concr. seção triang.</v>
          </cell>
          <cell r="E950" t="str">
            <v>m</v>
          </cell>
          <cell r="F950">
            <v>10.34</v>
          </cell>
        </row>
        <row r="951">
          <cell r="A951" t="str">
            <v>3 S 08 414 00</v>
          </cell>
          <cell r="B951" t="str">
            <v>Recomposição total de cerca com mourão de madeira</v>
          </cell>
          <cell r="E951" t="str">
            <v>m</v>
          </cell>
          <cell r="F951">
            <v>6.84</v>
          </cell>
        </row>
        <row r="952">
          <cell r="A952" t="str">
            <v>3 S 08 414 01</v>
          </cell>
          <cell r="B952" t="str">
            <v>Recomposição parcial cerca de madeira - mourão</v>
          </cell>
          <cell r="E952" t="str">
            <v>m</v>
          </cell>
          <cell r="F952">
            <v>5.64</v>
          </cell>
        </row>
        <row r="953">
          <cell r="A953" t="str">
            <v>3 S 08 414 02</v>
          </cell>
          <cell r="B953" t="str">
            <v>Recomp. parcial cerca c/ mourão de madeira - arame</v>
          </cell>
          <cell r="E953" t="str">
            <v>m</v>
          </cell>
          <cell r="F953">
            <v>2.0699999999999998</v>
          </cell>
        </row>
        <row r="954">
          <cell r="A954" t="str">
            <v>3 S 08 500 00</v>
          </cell>
          <cell r="B954" t="str">
            <v>Recomposição manual de aterro</v>
          </cell>
          <cell r="E954" t="str">
            <v>m3</v>
          </cell>
          <cell r="F954">
            <v>52</v>
          </cell>
        </row>
        <row r="955">
          <cell r="A955" t="str">
            <v>3 S 08 501 00</v>
          </cell>
          <cell r="B955" t="str">
            <v>Recomposição mecanizada de aterro</v>
          </cell>
          <cell r="E955" t="str">
            <v>m3</v>
          </cell>
          <cell r="F955">
            <v>15.04</v>
          </cell>
        </row>
        <row r="956">
          <cell r="A956" t="str">
            <v>3 S 08 510 00</v>
          </cell>
          <cell r="B956" t="str">
            <v>Remoção manual de barreira em solo</v>
          </cell>
          <cell r="E956" t="str">
            <v>m3</v>
          </cell>
          <cell r="F956">
            <v>13</v>
          </cell>
        </row>
        <row r="957">
          <cell r="A957" t="str">
            <v>3 S 08 510 01</v>
          </cell>
          <cell r="B957" t="str">
            <v>Remoção manual de barreira em rocha</v>
          </cell>
          <cell r="E957" t="str">
            <v>m3</v>
          </cell>
          <cell r="F957">
            <v>16.260000000000002</v>
          </cell>
        </row>
        <row r="958">
          <cell r="A958" t="str">
            <v>3 S 08 511 00</v>
          </cell>
          <cell r="B958" t="str">
            <v>Remoção mecanizada de barreira - solo</v>
          </cell>
          <cell r="E958" t="str">
            <v>m3</v>
          </cell>
          <cell r="F958">
            <v>3.23</v>
          </cell>
        </row>
        <row r="959">
          <cell r="A959" t="str">
            <v>3 S 08 512 00</v>
          </cell>
          <cell r="B959" t="str">
            <v>Remoção mecanizada de barreira - rocha</v>
          </cell>
          <cell r="E959" t="str">
            <v>m3</v>
          </cell>
          <cell r="F959">
            <v>4.95</v>
          </cell>
        </row>
        <row r="960">
          <cell r="A960" t="str">
            <v>3 S 08 513 00</v>
          </cell>
          <cell r="B960" t="str">
            <v>Remoção de matacões</v>
          </cell>
          <cell r="E960" t="str">
            <v>m3</v>
          </cell>
          <cell r="F960">
            <v>43.7</v>
          </cell>
        </row>
        <row r="961">
          <cell r="A961" t="str">
            <v>3 S 08 900 00</v>
          </cell>
          <cell r="B961" t="str">
            <v>Roçada manual</v>
          </cell>
          <cell r="E961" t="str">
            <v>ha</v>
          </cell>
          <cell r="F961">
            <v>581.79999999999995</v>
          </cell>
        </row>
        <row r="962">
          <cell r="A962" t="str">
            <v>3 S 08 900 01</v>
          </cell>
          <cell r="B962" t="str">
            <v>Roçada de capim colonião</v>
          </cell>
          <cell r="E962" t="str">
            <v>ha</v>
          </cell>
          <cell r="F962">
            <v>1396.33</v>
          </cell>
        </row>
        <row r="963">
          <cell r="A963" t="str">
            <v>3 S 08 901 00</v>
          </cell>
          <cell r="B963" t="str">
            <v>Roçada mecanizada</v>
          </cell>
          <cell r="E963" t="str">
            <v>ha</v>
          </cell>
          <cell r="F963">
            <v>189.77</v>
          </cell>
        </row>
        <row r="964">
          <cell r="A964" t="str">
            <v>3 S 08 901 01</v>
          </cell>
          <cell r="B964" t="str">
            <v>Corte e limpeza de áreas gramadas</v>
          </cell>
          <cell r="E964" t="str">
            <v>m2</v>
          </cell>
          <cell r="F964">
            <v>0.06</v>
          </cell>
        </row>
        <row r="965">
          <cell r="A965" t="str">
            <v>3 S 08 910 00</v>
          </cell>
          <cell r="B965" t="str">
            <v>Capina manual</v>
          </cell>
          <cell r="E965" t="str">
            <v>m2</v>
          </cell>
          <cell r="F965">
            <v>0.23</v>
          </cell>
        </row>
        <row r="966">
          <cell r="A966" t="str">
            <v>3 S 09 001 00</v>
          </cell>
          <cell r="B966" t="str">
            <v>Transporte local c/ basc. 5m3 em rodov. não pav.</v>
          </cell>
          <cell r="E966" t="str">
            <v>tkm</v>
          </cell>
          <cell r="F966">
            <v>0.54</v>
          </cell>
        </row>
        <row r="967">
          <cell r="A967" t="str">
            <v>3 S 09 001 06</v>
          </cell>
          <cell r="B967" t="str">
            <v>Transporte local c/ basc. 10m3 em rodov. não pav.</v>
          </cell>
          <cell r="E967" t="str">
            <v>tkm</v>
          </cell>
          <cell r="F967">
            <v>0.55000000000000004</v>
          </cell>
        </row>
        <row r="968">
          <cell r="A968" t="str">
            <v>3 S 09 001 41</v>
          </cell>
          <cell r="B968" t="str">
            <v>Transp. local c/ carroceria 4t em rodov. não pav.</v>
          </cell>
          <cell r="E968" t="str">
            <v>tkm</v>
          </cell>
          <cell r="F968">
            <v>0.78</v>
          </cell>
        </row>
        <row r="969">
          <cell r="A969" t="str">
            <v>3 S 09 001 90</v>
          </cell>
          <cell r="B969" t="str">
            <v>Transporte comercial c/ carroc. rodov. não pav.</v>
          </cell>
          <cell r="E969" t="str">
            <v>tkm</v>
          </cell>
          <cell r="F969">
            <v>0.36</v>
          </cell>
        </row>
        <row r="970">
          <cell r="A970" t="str">
            <v>3 S 09 002 00</v>
          </cell>
          <cell r="B970" t="str">
            <v>Transporte local basc. 5m3 em rodov. pav.</v>
          </cell>
          <cell r="E970" t="str">
            <v>tkm</v>
          </cell>
          <cell r="F970">
            <v>0.43</v>
          </cell>
        </row>
        <row r="971">
          <cell r="A971" t="str">
            <v>3 S 09 002 03</v>
          </cell>
          <cell r="B971" t="str">
            <v>Transporte local de material para remendos</v>
          </cell>
          <cell r="E971" t="str">
            <v>tkm</v>
          </cell>
          <cell r="F971">
            <v>0.64</v>
          </cell>
        </row>
        <row r="972">
          <cell r="A972" t="str">
            <v>3 S 09 002 06</v>
          </cell>
          <cell r="B972" t="str">
            <v>Transporte local c/ basc. 10m3 em rodov. pav.</v>
          </cell>
          <cell r="E972" t="str">
            <v>tkm</v>
          </cell>
          <cell r="F972">
            <v>0.41</v>
          </cell>
        </row>
        <row r="973">
          <cell r="A973" t="str">
            <v>3 S 09 002 41</v>
          </cell>
          <cell r="B973" t="str">
            <v>Transp. local c/ carroceria 4t em rodov. pav.</v>
          </cell>
          <cell r="E973" t="str">
            <v>tkm</v>
          </cell>
          <cell r="F973">
            <v>0.6</v>
          </cell>
        </row>
        <row r="974">
          <cell r="A974" t="str">
            <v>3 S 09 002 90</v>
          </cell>
          <cell r="B974" t="str">
            <v>Transporte comercial c/ carroceria rodov. pav.</v>
          </cell>
          <cell r="E974" t="str">
            <v>tkm</v>
          </cell>
          <cell r="F974">
            <v>0.24</v>
          </cell>
        </row>
        <row r="975">
          <cell r="A975" t="str">
            <v>3 S 09 102 00</v>
          </cell>
          <cell r="B975" t="str">
            <v>Transporte local material betuminoso</v>
          </cell>
          <cell r="E975" t="str">
            <v>tkm</v>
          </cell>
          <cell r="F975">
            <v>1.03</v>
          </cell>
        </row>
        <row r="976">
          <cell r="A976" t="str">
            <v>3 S 09 201 70</v>
          </cell>
          <cell r="B976" t="str">
            <v>Transp. local água c/ cam. tanque rodov. não pav.</v>
          </cell>
          <cell r="E976" t="str">
            <v>tkm</v>
          </cell>
          <cell r="F976">
            <v>1.07</v>
          </cell>
        </row>
        <row r="977">
          <cell r="A977" t="str">
            <v>3 S 09 202 70</v>
          </cell>
          <cell r="B977" t="str">
            <v>Transp. local água c/ cam. tanque em rodov. pav.</v>
          </cell>
          <cell r="E977" t="str">
            <v>tkm</v>
          </cell>
          <cell r="F977">
            <v>0.84</v>
          </cell>
        </row>
        <row r="978">
          <cell r="B978" t="str">
            <v>Sinalização</v>
          </cell>
        </row>
        <row r="979">
          <cell r="A979" t="str">
            <v>4 S 03 300 01</v>
          </cell>
          <cell r="B979" t="str">
            <v>Confecção e lanç. de concreto magro em betoneira</v>
          </cell>
          <cell r="E979" t="str">
            <v>m3</v>
          </cell>
          <cell r="F979">
            <v>182.92</v>
          </cell>
        </row>
        <row r="980">
          <cell r="A980" t="str">
            <v>4 S 03 323 01</v>
          </cell>
          <cell r="B980" t="str">
            <v>Conc.estr.fck=22 MPa contr.raz.uso ger.conf.e lanç</v>
          </cell>
          <cell r="E980" t="str">
            <v>m3</v>
          </cell>
          <cell r="F980">
            <v>291.39</v>
          </cell>
        </row>
        <row r="981">
          <cell r="A981" t="str">
            <v>4 S 03 353 00</v>
          </cell>
          <cell r="B981" t="str">
            <v>Fornecimento, preparo colocação aço CA-50</v>
          </cell>
          <cell r="E981" t="str">
            <v>kg</v>
          </cell>
          <cell r="F981">
            <v>4.8</v>
          </cell>
        </row>
        <row r="982">
          <cell r="A982" t="str">
            <v>4 S 03 370 00</v>
          </cell>
          <cell r="B982" t="str">
            <v>Forma comum de madeira</v>
          </cell>
          <cell r="E982" t="str">
            <v>m2</v>
          </cell>
          <cell r="F982">
            <v>30.84</v>
          </cell>
        </row>
        <row r="983">
          <cell r="A983" t="str">
            <v>4 S 06 000 01</v>
          </cell>
          <cell r="B983" t="str">
            <v>Defensa maleável simples (forn./ impl.)</v>
          </cell>
          <cell r="E983" t="str">
            <v>m</v>
          </cell>
          <cell r="F983">
            <v>183.82</v>
          </cell>
        </row>
        <row r="984">
          <cell r="A984" t="str">
            <v>4 S 06 000 02</v>
          </cell>
          <cell r="B984" t="str">
            <v>Ancoragem de defensa maleável simples (forn/ impl)</v>
          </cell>
          <cell r="E984" t="str">
            <v>m</v>
          </cell>
          <cell r="F984">
            <v>201.4</v>
          </cell>
        </row>
        <row r="985">
          <cell r="A985" t="str">
            <v>4 S 06 000 11</v>
          </cell>
          <cell r="B985" t="str">
            <v>Defensa maleável dupla (forn./ impl.)</v>
          </cell>
          <cell r="E985" t="str">
            <v>m</v>
          </cell>
          <cell r="F985">
            <v>228.84</v>
          </cell>
        </row>
        <row r="986">
          <cell r="A986" t="str">
            <v>4 S 06 000 12</v>
          </cell>
          <cell r="B986" t="str">
            <v>Ancoragem de defensa maleável dupla (forn./ impl.)</v>
          </cell>
          <cell r="E986" t="str">
            <v>m</v>
          </cell>
          <cell r="F986">
            <v>249.65</v>
          </cell>
        </row>
        <row r="987">
          <cell r="A987" t="str">
            <v>4 S 06 010 01</v>
          </cell>
          <cell r="B987" t="str">
            <v>Defensa semi-maleável simples (forn./ impl.)</v>
          </cell>
          <cell r="E987" t="str">
            <v>m</v>
          </cell>
          <cell r="F987">
            <v>127.24</v>
          </cell>
        </row>
        <row r="988">
          <cell r="A988" t="str">
            <v>4 S 06 010 02</v>
          </cell>
          <cell r="B988" t="str">
            <v>Ancoragem defensa semi-maleável simples (forn/imp)</v>
          </cell>
          <cell r="E988" t="str">
            <v>m</v>
          </cell>
          <cell r="F988">
            <v>139.97</v>
          </cell>
        </row>
        <row r="989">
          <cell r="A989" t="str">
            <v>4 S 06 010 11</v>
          </cell>
          <cell r="B989" t="str">
            <v>Defensa semi-maleável dupla (forn./ impl.)</v>
          </cell>
          <cell r="E989" t="str">
            <v>m</v>
          </cell>
          <cell r="F989">
            <v>217.45</v>
          </cell>
        </row>
        <row r="990">
          <cell r="A990" t="str">
            <v>4 S 06 010 12</v>
          </cell>
          <cell r="B990" t="str">
            <v>Ancoragem defensa semi-maleável dupla (forn/ impl)</v>
          </cell>
          <cell r="E990" t="str">
            <v>m</v>
          </cell>
          <cell r="F990">
            <v>237.78</v>
          </cell>
        </row>
        <row r="991">
          <cell r="A991" t="str">
            <v>4 S 06 030 11</v>
          </cell>
          <cell r="B991" t="str">
            <v>Barreira de segurança dupla DNER PRO 176/86</v>
          </cell>
          <cell r="E991" t="str">
            <v>m</v>
          </cell>
          <cell r="F991">
            <v>201.42</v>
          </cell>
        </row>
        <row r="992">
          <cell r="A992" t="str">
            <v>4 S 06 100 11</v>
          </cell>
          <cell r="B992" t="str">
            <v>Pintura de faixa - tinta durabilidade - 1 ano</v>
          </cell>
          <cell r="E992" t="str">
            <v>m2</v>
          </cell>
          <cell r="F992">
            <v>6.87</v>
          </cell>
        </row>
        <row r="993">
          <cell r="A993" t="str">
            <v>4 S 06 100 12</v>
          </cell>
          <cell r="B993" t="str">
            <v>Pint. setas e zebrado - tinta durabilidade - 1 ano</v>
          </cell>
          <cell r="E993" t="str">
            <v>m2</v>
          </cell>
          <cell r="F993">
            <v>10.66</v>
          </cell>
        </row>
        <row r="994">
          <cell r="A994" t="str">
            <v>4 S 06 100 21</v>
          </cell>
          <cell r="B994" t="str">
            <v>Pintura faixa - tinta durabilidade - 2 anos</v>
          </cell>
          <cell r="E994" t="str">
            <v>m2</v>
          </cell>
          <cell r="F994">
            <v>9.9499999999999993</v>
          </cell>
        </row>
        <row r="995">
          <cell r="A995" t="str">
            <v>4 S 06 100 22</v>
          </cell>
          <cell r="B995" t="str">
            <v>Pintura setas e zebrado - 2 anos</v>
          </cell>
          <cell r="E995" t="str">
            <v>m2</v>
          </cell>
          <cell r="F995">
            <v>13.56</v>
          </cell>
        </row>
        <row r="996">
          <cell r="A996" t="str">
            <v>4 S 06 110 01</v>
          </cell>
          <cell r="B996" t="str">
            <v>Pintura faixa c/termoplástico-3 anos (p/ aspersão)</v>
          </cell>
          <cell r="E996" t="str">
            <v>m2</v>
          </cell>
          <cell r="F996">
            <v>27.8</v>
          </cell>
        </row>
        <row r="997">
          <cell r="A997" t="str">
            <v>4 S 06 110 02</v>
          </cell>
          <cell r="B997" t="str">
            <v>Pintura setas e zebrado term.-3 anos (p/ aspersão)</v>
          </cell>
          <cell r="E997" t="str">
            <v>m2</v>
          </cell>
          <cell r="F997">
            <v>34.42</v>
          </cell>
        </row>
        <row r="998">
          <cell r="A998" t="str">
            <v>4 S 06 110 03</v>
          </cell>
          <cell r="B998" t="str">
            <v>Pintura setas e zebrado term.-5 anos (p/ extrusão)</v>
          </cell>
          <cell r="E998" t="str">
            <v>m2</v>
          </cell>
          <cell r="F998">
            <v>39.03</v>
          </cell>
        </row>
        <row r="999">
          <cell r="A999" t="str">
            <v>4 S 06 120 01</v>
          </cell>
          <cell r="B999" t="str">
            <v>Forn. e colocação de tacha reflet. monodirecional</v>
          </cell>
          <cell r="E999" t="str">
            <v>und</v>
          </cell>
          <cell r="F999">
            <v>8.3000000000000007</v>
          </cell>
        </row>
        <row r="1000">
          <cell r="A1000" t="str">
            <v>4 S 06 120 11</v>
          </cell>
          <cell r="B1000" t="str">
            <v>Forn. e colocação de tachão reflet. monodirecional</v>
          </cell>
          <cell r="E1000" t="str">
            <v>und</v>
          </cell>
          <cell r="F1000">
            <v>23.2</v>
          </cell>
        </row>
        <row r="1001">
          <cell r="A1001" t="str">
            <v>4 S 06 121 01</v>
          </cell>
          <cell r="B1001" t="str">
            <v>Forn. e colocação de tacha reflet. bidirecional</v>
          </cell>
          <cell r="E1001" t="str">
            <v>und</v>
          </cell>
          <cell r="F1001">
            <v>8.9600000000000009</v>
          </cell>
        </row>
        <row r="1002">
          <cell r="A1002" t="str">
            <v>4 S 06 121 11</v>
          </cell>
          <cell r="B1002" t="str">
            <v>Forn. e colocação de tachão reflet. bidirecional</v>
          </cell>
          <cell r="E1002" t="str">
            <v>und</v>
          </cell>
          <cell r="F1002">
            <v>24.53</v>
          </cell>
        </row>
        <row r="1003">
          <cell r="A1003" t="str">
            <v>4 S 06 200 01</v>
          </cell>
          <cell r="B1003" t="str">
            <v>Forn. e implantação placa sinaliz. semi-refletiva</v>
          </cell>
          <cell r="E1003" t="str">
            <v>m2</v>
          </cell>
          <cell r="F1003">
            <v>186.91</v>
          </cell>
        </row>
        <row r="1004">
          <cell r="A1004" t="str">
            <v>4 S 06 200 02</v>
          </cell>
          <cell r="B1004" t="str">
            <v>Forn. e implantação placa sinaliz. tot.refletiva</v>
          </cell>
          <cell r="E1004" t="str">
            <v>m2</v>
          </cell>
          <cell r="F1004">
            <v>246.95</v>
          </cell>
        </row>
        <row r="1005">
          <cell r="A1005" t="str">
            <v>4 S 06 200 91</v>
          </cell>
          <cell r="B1005" t="str">
            <v>Remoção de placa de sinalização</v>
          </cell>
          <cell r="E1005" t="str">
            <v>m2</v>
          </cell>
          <cell r="F1005">
            <v>11.76</v>
          </cell>
        </row>
        <row r="1006">
          <cell r="A1006" t="str">
            <v>4 S 06 200 92</v>
          </cell>
          <cell r="B1006" t="str">
            <v>Recuperação de chapa p/placa de sinalização</v>
          </cell>
          <cell r="E1006" t="str">
            <v>m2</v>
          </cell>
          <cell r="F1006">
            <v>18.73</v>
          </cell>
        </row>
        <row r="1007">
          <cell r="A1007" t="str">
            <v>4 S 06 202 01</v>
          </cell>
          <cell r="B1007" t="str">
            <v>Confecção de placa sinalização semi-refletiva</v>
          </cell>
          <cell r="E1007" t="str">
            <v>m2</v>
          </cell>
          <cell r="F1007">
            <v>147.65</v>
          </cell>
        </row>
        <row r="1008">
          <cell r="A1008" t="str">
            <v>4 S 06 202 11</v>
          </cell>
          <cell r="B1008" t="str">
            <v>Confecção placa sinalização tot.refletiva</v>
          </cell>
          <cell r="E1008" t="str">
            <v>m2</v>
          </cell>
          <cell r="F1008">
            <v>207.69</v>
          </cell>
        </row>
        <row r="1009">
          <cell r="A1009" t="str">
            <v>4 S 06 202 21</v>
          </cell>
          <cell r="B1009" t="str">
            <v>Conf.placa sinal.semi-refletiva chapa recuperada</v>
          </cell>
          <cell r="E1009" t="str">
            <v>m2</v>
          </cell>
          <cell r="F1009">
            <v>67.849999999999994</v>
          </cell>
        </row>
        <row r="1010">
          <cell r="A1010" t="str">
            <v>4 S 06 202 31</v>
          </cell>
          <cell r="B1010" t="str">
            <v>Conf.placa sinal.tot.refletiva - chapa recuperada</v>
          </cell>
          <cell r="E1010" t="str">
            <v>m2</v>
          </cell>
          <cell r="F1010">
            <v>125.99</v>
          </cell>
        </row>
        <row r="1011">
          <cell r="A1011" t="str">
            <v>4 S 06 203 01</v>
          </cell>
          <cell r="B1011" t="str">
            <v>Confecção suporte e travessa p/placa sinaliz.</v>
          </cell>
          <cell r="E1011" t="str">
            <v>und</v>
          </cell>
          <cell r="F1011">
            <v>24.73</v>
          </cell>
        </row>
        <row r="1012">
          <cell r="A1012" t="str">
            <v>4 S 06 230 01</v>
          </cell>
          <cell r="B1012" t="str">
            <v>Forn. e implantação de balizador de concreto</v>
          </cell>
          <cell r="E1012" t="str">
            <v>und</v>
          </cell>
          <cell r="F1012">
            <v>17.399999999999999</v>
          </cell>
        </row>
        <row r="1013">
          <cell r="A1013" t="str">
            <v>4 S 09 002 00</v>
          </cell>
          <cell r="B1013" t="str">
            <v>Transporte local c/ basc. 5 m3 rodov. pav.</v>
          </cell>
          <cell r="E1013" t="str">
            <v>tkm</v>
          </cell>
          <cell r="F1013">
            <v>0.43</v>
          </cell>
        </row>
        <row r="1014">
          <cell r="A1014" t="str">
            <v>4 S 09 002 41</v>
          </cell>
          <cell r="B1014" t="str">
            <v>Transporte local c/ carroceria 4t rodov. pav.</v>
          </cell>
          <cell r="E1014" t="str">
            <v>tkm</v>
          </cell>
          <cell r="F1014">
            <v>0.6</v>
          </cell>
        </row>
        <row r="1015">
          <cell r="A1015" t="str">
            <v>4 S 09 202 70</v>
          </cell>
          <cell r="B1015" t="str">
            <v>Transp. local de água c/ cam. tanque rodov. pav.</v>
          </cell>
          <cell r="E1015" t="str">
            <v>tkm</v>
          </cell>
          <cell r="F1015">
            <v>0.84</v>
          </cell>
        </row>
        <row r="1016">
          <cell r="B1016" t="str">
            <v>Restauração</v>
          </cell>
        </row>
        <row r="1017">
          <cell r="A1017" t="str">
            <v>5 S 01 000 00</v>
          </cell>
          <cell r="B1017" t="str">
            <v>Desm. dest. e limp. áreas c/ arv. diam. até 0,15m</v>
          </cell>
          <cell r="E1017" t="str">
            <v>m2</v>
          </cell>
          <cell r="F1017">
            <v>0.24</v>
          </cell>
        </row>
        <row r="1018">
          <cell r="A1018" t="str">
            <v>5 S 01 010 00</v>
          </cell>
          <cell r="B1018" t="str">
            <v>Destocamento de árvores c/ diâm. 0,15 a 030m</v>
          </cell>
          <cell r="E1018" t="str">
            <v>und</v>
          </cell>
          <cell r="F1018">
            <v>21.1</v>
          </cell>
        </row>
        <row r="1019">
          <cell r="A1019" t="str">
            <v>5 S 01 011 00</v>
          </cell>
          <cell r="B1019" t="str">
            <v>Destocamento de árvores c/ diâm. &gt; 0,30m</v>
          </cell>
          <cell r="E1019" t="str">
            <v>und</v>
          </cell>
          <cell r="F1019">
            <v>52.76</v>
          </cell>
        </row>
        <row r="1020">
          <cell r="A1020" t="str">
            <v>5 S 01 100 01</v>
          </cell>
          <cell r="B1020" t="str">
            <v>Esc. carga transp. mat 1a cat DMT 50m</v>
          </cell>
          <cell r="E1020" t="str">
            <v>m3</v>
          </cell>
          <cell r="F1020">
            <v>1.24</v>
          </cell>
        </row>
        <row r="1021">
          <cell r="A1021" t="str">
            <v>5 S 01 100 09</v>
          </cell>
          <cell r="B1021" t="str">
            <v>Esc. carga tr. mat 1a c. DMT 50 a 200m c/carreg</v>
          </cell>
          <cell r="E1021" t="str">
            <v>m3</v>
          </cell>
          <cell r="F1021">
            <v>4</v>
          </cell>
        </row>
        <row r="1022">
          <cell r="A1022" t="str">
            <v>5 S 01 100 10</v>
          </cell>
          <cell r="B1022" t="str">
            <v>Esc. carga tr. mat 1a c. DMT 200 a 400m c/carreg</v>
          </cell>
          <cell r="E1022" t="str">
            <v>m3</v>
          </cell>
          <cell r="F1022">
            <v>4.33</v>
          </cell>
        </row>
        <row r="1023">
          <cell r="A1023" t="str">
            <v>5 S 01 100 11</v>
          </cell>
          <cell r="B1023" t="str">
            <v>Esc. carga tr. mat 1a c. DMT 400 a 600m c/carreg</v>
          </cell>
          <cell r="E1023" t="str">
            <v>m3</v>
          </cell>
          <cell r="F1023">
            <v>4.59</v>
          </cell>
        </row>
        <row r="1024">
          <cell r="A1024" t="str">
            <v>5 S 01 100 12</v>
          </cell>
          <cell r="B1024" t="str">
            <v>Esc. carga tr. mat 1a c. DMT 600 a 800m c/carreg</v>
          </cell>
          <cell r="E1024" t="str">
            <v>m3</v>
          </cell>
          <cell r="F1024">
            <v>4.92</v>
          </cell>
        </row>
        <row r="1025">
          <cell r="A1025" t="str">
            <v>5 S 01 100 13</v>
          </cell>
          <cell r="B1025" t="str">
            <v>Esc. carga tr. mat 1a c. DMT 800 a 1000m c/carreg</v>
          </cell>
          <cell r="E1025" t="str">
            <v>m3</v>
          </cell>
          <cell r="F1025">
            <v>5.18</v>
          </cell>
        </row>
        <row r="1026">
          <cell r="A1026" t="str">
            <v>5 S 01 100 14</v>
          </cell>
          <cell r="B1026" t="str">
            <v>Esc. carga tr. mat 1a c. DMT 1000 a 1200m c/carreg</v>
          </cell>
          <cell r="E1026" t="str">
            <v>m3</v>
          </cell>
          <cell r="F1026">
            <v>5.49</v>
          </cell>
        </row>
        <row r="1027">
          <cell r="A1027" t="str">
            <v>5 S 01 100 15</v>
          </cell>
          <cell r="B1027" t="str">
            <v>Esc. carga tr. mat 1a c. DMT 1200 a 1400m c/carreg</v>
          </cell>
          <cell r="E1027" t="str">
            <v>m3</v>
          </cell>
          <cell r="F1027">
            <v>5.69</v>
          </cell>
        </row>
        <row r="1028">
          <cell r="A1028" t="str">
            <v>5 S 01 100 16</v>
          </cell>
          <cell r="B1028" t="str">
            <v>Esc. carga tr. mat 1a c. DMT 1400 a 1600m c/carreg</v>
          </cell>
          <cell r="E1028" t="str">
            <v>m3</v>
          </cell>
          <cell r="F1028">
            <v>5.84</v>
          </cell>
        </row>
        <row r="1029">
          <cell r="A1029" t="str">
            <v>5 S 01 100 17</v>
          </cell>
          <cell r="B1029" t="str">
            <v>Esc. carga tr. mat 1a c. DMT 1600 a 1800m c/carreg</v>
          </cell>
          <cell r="E1029" t="str">
            <v>m3</v>
          </cell>
          <cell r="F1029">
            <v>6.09</v>
          </cell>
        </row>
        <row r="1030">
          <cell r="A1030" t="str">
            <v>5 S 01 100 18</v>
          </cell>
          <cell r="B1030" t="str">
            <v>Esc. carga tr. mat 1a c. DMT 1800 a 2000m c/carreg</v>
          </cell>
          <cell r="E1030" t="str">
            <v>m3</v>
          </cell>
          <cell r="F1030">
            <v>6.33</v>
          </cell>
        </row>
        <row r="1031">
          <cell r="A1031" t="str">
            <v>5 S 01 100 19</v>
          </cell>
          <cell r="B1031" t="str">
            <v>Esc. carga tr. mat 1a c. DMT 2000 a 3000m c/carreg</v>
          </cell>
          <cell r="E1031" t="str">
            <v>m3</v>
          </cell>
          <cell r="F1031">
            <v>7.19</v>
          </cell>
        </row>
        <row r="1032">
          <cell r="A1032" t="str">
            <v>5 S 01 100 20</v>
          </cell>
          <cell r="B1032" t="str">
            <v>Esc. carga tr. mat 1a c. DMT 3000 a 5000m c/carreg</v>
          </cell>
          <cell r="E1032" t="str">
            <v>m3</v>
          </cell>
          <cell r="F1032">
            <v>9.48</v>
          </cell>
        </row>
        <row r="1033">
          <cell r="A1033" t="str">
            <v>5 S 01 100 22</v>
          </cell>
          <cell r="B1033" t="str">
            <v>Esc. carga transp. mat 1a cat DMT 50 a 200m c/e</v>
          </cell>
          <cell r="E1033" t="str">
            <v>m3</v>
          </cell>
          <cell r="F1033">
            <v>3.89</v>
          </cell>
        </row>
        <row r="1034">
          <cell r="A1034" t="str">
            <v>5 S 01 100 23</v>
          </cell>
          <cell r="B1034" t="str">
            <v>Esc. carga transp. mat 1a cat DMT 200 a 400m c/e</v>
          </cell>
          <cell r="E1034" t="str">
            <v>m3</v>
          </cell>
          <cell r="F1034">
            <v>4.28</v>
          </cell>
        </row>
        <row r="1035">
          <cell r="A1035" t="str">
            <v>5 S 01 100 24</v>
          </cell>
          <cell r="B1035" t="str">
            <v>Esc. carga transp. mat 1a cat DMT 400 a 600m c/e</v>
          </cell>
          <cell r="E1035" t="str">
            <v>m3</v>
          </cell>
          <cell r="F1035">
            <v>4.5199999999999996</v>
          </cell>
        </row>
        <row r="1036">
          <cell r="A1036" t="str">
            <v>5 S 01 100 25</v>
          </cell>
          <cell r="B1036" t="str">
            <v>Esc. carga transp. mat 1a cat DMT 600 a 800m c/e</v>
          </cell>
          <cell r="E1036" t="str">
            <v>m3</v>
          </cell>
          <cell r="F1036">
            <v>4.82</v>
          </cell>
        </row>
        <row r="1037">
          <cell r="A1037" t="str">
            <v>5 S 01 100 26</v>
          </cell>
          <cell r="B1037" t="str">
            <v>Esc. carga transp. mat 1a cat DMT 800 a 1000m c/e</v>
          </cell>
          <cell r="E1037" t="str">
            <v>m3</v>
          </cell>
          <cell r="F1037">
            <v>5.13</v>
          </cell>
        </row>
        <row r="1038">
          <cell r="A1038" t="str">
            <v>5 S 01 100 27</v>
          </cell>
          <cell r="B1038" t="str">
            <v>Esc. carga transp. mat 1a cat DMT 1000 a 1200m c/e</v>
          </cell>
          <cell r="E1038" t="str">
            <v>m3</v>
          </cell>
          <cell r="F1038">
            <v>5.39</v>
          </cell>
        </row>
        <row r="1039">
          <cell r="A1039" t="str">
            <v>5 S 01 100 28</v>
          </cell>
          <cell r="B1039" t="str">
            <v>Esc. carga transp. mat 1a cat DMT 1200 a 1400m c/e</v>
          </cell>
          <cell r="E1039" t="str">
            <v>m3</v>
          </cell>
          <cell r="F1039">
            <v>5.6</v>
          </cell>
        </row>
        <row r="1040">
          <cell r="A1040" t="str">
            <v>5 S 01 100 29</v>
          </cell>
          <cell r="B1040" t="str">
            <v>Esc. carga transp. mat 1a cat DMT 1400 a 1600m c/e</v>
          </cell>
          <cell r="E1040" t="str">
            <v>m3</v>
          </cell>
          <cell r="F1040">
            <v>5.87</v>
          </cell>
        </row>
        <row r="1041">
          <cell r="A1041" t="str">
            <v>5 S 01 100 30</v>
          </cell>
          <cell r="B1041" t="str">
            <v>Esc. carga transp .mat 1a cat DMT 1600 a 1800m c/e</v>
          </cell>
          <cell r="E1041" t="str">
            <v>m3</v>
          </cell>
          <cell r="F1041">
            <v>6.04</v>
          </cell>
        </row>
        <row r="1042">
          <cell r="A1042" t="str">
            <v>5 S 01 100 31</v>
          </cell>
          <cell r="B1042" t="str">
            <v>Esc. carga transp. mat 1a cat DMT 1800 a 2000m c/e</v>
          </cell>
          <cell r="E1042" t="str">
            <v>m3</v>
          </cell>
          <cell r="F1042">
            <v>6.25</v>
          </cell>
        </row>
        <row r="1043">
          <cell r="A1043" t="str">
            <v>5 S 01 100 32</v>
          </cell>
          <cell r="B1043" t="str">
            <v>Esc. carga transp. mat 1a cat DMT 2000 a 3000m c/e</v>
          </cell>
          <cell r="E1043" t="str">
            <v>m3</v>
          </cell>
          <cell r="F1043">
            <v>7.1</v>
          </cell>
        </row>
        <row r="1044">
          <cell r="A1044" t="str">
            <v>5 S 01 100 33</v>
          </cell>
          <cell r="B1044" t="str">
            <v>Esc. carga transp. mat 1a cat DMT 3000 a 5000m c/e</v>
          </cell>
          <cell r="E1044" t="str">
            <v>m3</v>
          </cell>
          <cell r="F1044">
            <v>9.44</v>
          </cell>
        </row>
        <row r="1045">
          <cell r="A1045" t="str">
            <v>5 S 01 101 01</v>
          </cell>
          <cell r="B1045" t="str">
            <v>Esc. carga transp. mat 2a cat DMT 50m</v>
          </cell>
          <cell r="E1045" t="str">
            <v>m3</v>
          </cell>
          <cell r="F1045">
            <v>2.16</v>
          </cell>
        </row>
        <row r="1046">
          <cell r="A1046" t="str">
            <v>5 S 01 101 09</v>
          </cell>
          <cell r="B1046" t="str">
            <v>Esc. carga tr. mat 2a c. DMT 50 a 200m c/carreg</v>
          </cell>
          <cell r="E1046" t="str">
            <v>m3</v>
          </cell>
          <cell r="F1046">
            <v>6.39</v>
          </cell>
        </row>
        <row r="1047">
          <cell r="A1047" t="str">
            <v>5 S 01 101 10</v>
          </cell>
          <cell r="B1047" t="str">
            <v>Esc. carga tr. mat 2a c. DMT 200 a 400m c/carreg</v>
          </cell>
          <cell r="E1047" t="str">
            <v>m3</v>
          </cell>
          <cell r="F1047">
            <v>6.89</v>
          </cell>
        </row>
        <row r="1048">
          <cell r="A1048" t="str">
            <v>5 S 01 101 11</v>
          </cell>
          <cell r="B1048" t="str">
            <v>Esc. carga tr. mat 2a c. DMT 400 a 600m c/carreg</v>
          </cell>
          <cell r="E1048" t="str">
            <v>m3</v>
          </cell>
          <cell r="F1048">
            <v>7.17</v>
          </cell>
        </row>
        <row r="1049">
          <cell r="A1049" t="str">
            <v>5 S 01 101 12</v>
          </cell>
          <cell r="B1049" t="str">
            <v>Esc. carga tr. mat 2a c. DMT 600 a 800m c/carreg</v>
          </cell>
          <cell r="E1049" t="str">
            <v>m3</v>
          </cell>
          <cell r="F1049">
            <v>7.62</v>
          </cell>
        </row>
        <row r="1050">
          <cell r="A1050" t="str">
            <v>5 S 01 101 13</v>
          </cell>
          <cell r="B1050" t="str">
            <v>Esc. carga tr. mat 2a c. DMT 800 a 1000m c/carreg</v>
          </cell>
          <cell r="E1050" t="str">
            <v>m3</v>
          </cell>
          <cell r="F1050">
            <v>7.93</v>
          </cell>
        </row>
        <row r="1051">
          <cell r="A1051" t="str">
            <v>5 S 01 101 14</v>
          </cell>
          <cell r="B1051" t="str">
            <v>Esc. carga tr. mat 2a c. DMT 1000 a 1200m c/carreg</v>
          </cell>
          <cell r="E1051" t="str">
            <v>m3</v>
          </cell>
          <cell r="F1051">
            <v>8.1300000000000008</v>
          </cell>
        </row>
        <row r="1052">
          <cell r="A1052" t="str">
            <v>5 S 01 101 15</v>
          </cell>
          <cell r="B1052" t="str">
            <v>Esc. carga tr. mat 2a c. DMT 1200 a 1400m c/carreg</v>
          </cell>
          <cell r="E1052" t="str">
            <v>m3</v>
          </cell>
          <cell r="F1052">
            <v>8.4499999999999993</v>
          </cell>
        </row>
        <row r="1053">
          <cell r="A1053" t="str">
            <v>5 S 01 101 16</v>
          </cell>
          <cell r="B1053" t="str">
            <v>Esc. carga tr. mat 2a c. DMT 1400 a 1600m c/carreg</v>
          </cell>
          <cell r="E1053" t="str">
            <v>m3</v>
          </cell>
          <cell r="F1053">
            <v>8.7100000000000009</v>
          </cell>
        </row>
        <row r="1054">
          <cell r="A1054" t="str">
            <v>5 S 01 101 17</v>
          </cell>
          <cell r="B1054" t="str">
            <v>Esc. carga tr. mat 2a c. DMT 1600 a 1800m c/carreg</v>
          </cell>
          <cell r="E1054" t="str">
            <v>m3</v>
          </cell>
          <cell r="F1054">
            <v>8.86</v>
          </cell>
        </row>
        <row r="1055">
          <cell r="A1055" t="str">
            <v>5 S 01 101 18</v>
          </cell>
          <cell r="B1055" t="str">
            <v>Esc. carga tr. mat 2a c. DMT 1800 a 2000m c/carreg</v>
          </cell>
          <cell r="E1055" t="str">
            <v>m3</v>
          </cell>
          <cell r="F1055">
            <v>9.25</v>
          </cell>
        </row>
        <row r="1056">
          <cell r="A1056" t="str">
            <v>5 S 01 101 19</v>
          </cell>
          <cell r="B1056" t="str">
            <v>Esc. carga tr. mat 2a c. DMT 2000 a 3000m c/carreg</v>
          </cell>
          <cell r="E1056" t="str">
            <v>m3</v>
          </cell>
          <cell r="F1056">
            <v>10.220000000000001</v>
          </cell>
        </row>
        <row r="1057">
          <cell r="A1057" t="str">
            <v>5 S 01 101 20</v>
          </cell>
          <cell r="B1057" t="str">
            <v>Esc. carga tr. mat 2a c. DMT 3000 a 5000m c/carreg</v>
          </cell>
          <cell r="E1057" t="str">
            <v>m3</v>
          </cell>
          <cell r="F1057">
            <v>12.81</v>
          </cell>
        </row>
        <row r="1058">
          <cell r="A1058" t="str">
            <v>5 S 01 101 22</v>
          </cell>
          <cell r="B1058" t="str">
            <v>Esc. carga transp. mat 2a cat DMT 50 a 200m c/e</v>
          </cell>
          <cell r="E1058" t="str">
            <v>m3</v>
          </cell>
          <cell r="F1058">
            <v>5.46</v>
          </cell>
        </row>
        <row r="1059">
          <cell r="A1059" t="str">
            <v>5 S 01 101 23</v>
          </cell>
          <cell r="B1059" t="str">
            <v>Esc. carga transp. mat 2a cat DMT 200 a 400m c/e</v>
          </cell>
          <cell r="E1059" t="str">
            <v>m3</v>
          </cell>
          <cell r="F1059">
            <v>5.83</v>
          </cell>
        </row>
        <row r="1060">
          <cell r="A1060" t="str">
            <v>5 S 01 101 24</v>
          </cell>
          <cell r="B1060" t="str">
            <v>Esc. carga transp. mat 2a cat DMT 400 a 600m c/e</v>
          </cell>
          <cell r="E1060" t="str">
            <v>m3</v>
          </cell>
          <cell r="F1060">
            <v>6.26</v>
          </cell>
        </row>
        <row r="1061">
          <cell r="A1061" t="str">
            <v>5 S 01 101 25</v>
          </cell>
          <cell r="B1061" t="str">
            <v>Esc. carga transp. mat 2a cat DMT 600 a 800m c/e</v>
          </cell>
          <cell r="E1061" t="str">
            <v>m3</v>
          </cell>
          <cell r="F1061">
            <v>6.63</v>
          </cell>
        </row>
        <row r="1062">
          <cell r="A1062" t="str">
            <v>5 S 01 101 26</v>
          </cell>
          <cell r="B1062" t="str">
            <v>Esc. carga transp. mat 2a cat DMT 800 a 1000m c/e</v>
          </cell>
          <cell r="E1062" t="str">
            <v>m3</v>
          </cell>
          <cell r="F1062">
            <v>6.91</v>
          </cell>
        </row>
        <row r="1063">
          <cell r="A1063" t="str">
            <v>5 S 01 101 27</v>
          </cell>
          <cell r="B1063" t="str">
            <v>Esc. carga transp. mat 2a cat DMT 1000 a 1200m c/e</v>
          </cell>
          <cell r="E1063" t="str">
            <v>m3</v>
          </cell>
          <cell r="F1063">
            <v>7.24</v>
          </cell>
        </row>
        <row r="1064">
          <cell r="A1064" t="str">
            <v>5 S 01 101 28</v>
          </cell>
          <cell r="B1064" t="str">
            <v>Esc. carga transp. mat 2a cat DMT 1200 a 1400m c/e</v>
          </cell>
          <cell r="E1064" t="str">
            <v>m3</v>
          </cell>
          <cell r="F1064">
            <v>7.64</v>
          </cell>
        </row>
        <row r="1065">
          <cell r="A1065" t="str">
            <v>5 S 01 101 29</v>
          </cell>
          <cell r="B1065" t="str">
            <v>Esc. carga transp. mat 2a cat DMT 1400 a 1600m c/e</v>
          </cell>
          <cell r="E1065" t="str">
            <v>m3</v>
          </cell>
          <cell r="F1065">
            <v>7.85</v>
          </cell>
        </row>
        <row r="1066">
          <cell r="A1066" t="str">
            <v>5 S 01 101 30</v>
          </cell>
          <cell r="B1066" t="str">
            <v>Esc. carga transp. mat 2a cat DMT 1600 a 1800m c/e</v>
          </cell>
          <cell r="E1066" t="str">
            <v>m3</v>
          </cell>
          <cell r="F1066">
            <v>8.01</v>
          </cell>
        </row>
        <row r="1067">
          <cell r="A1067" t="str">
            <v>5 S 01 101 31</v>
          </cell>
          <cell r="B1067" t="str">
            <v>Esc. carga transp. mat 2a cat DMT 1800 a 2000m c/e</v>
          </cell>
          <cell r="E1067" t="str">
            <v>m3</v>
          </cell>
          <cell r="F1067">
            <v>8.36</v>
          </cell>
        </row>
        <row r="1068">
          <cell r="A1068" t="str">
            <v>5 S 01 101 32</v>
          </cell>
          <cell r="B1068" t="str">
            <v>Esc. carga transp. mat 2a cat DMT 2000 a 3000m c/e</v>
          </cell>
          <cell r="E1068" t="str">
            <v>m3</v>
          </cell>
          <cell r="F1068">
            <v>9.41</v>
          </cell>
        </row>
        <row r="1069">
          <cell r="A1069" t="str">
            <v>5 S 01 101 33</v>
          </cell>
          <cell r="B1069" t="str">
            <v>Esc. carga transp. mat 2a cat DMT 3000 a 5000m c/e</v>
          </cell>
          <cell r="E1069" t="str">
            <v>m3</v>
          </cell>
          <cell r="F1069">
            <v>12</v>
          </cell>
        </row>
        <row r="1070">
          <cell r="A1070" t="str">
            <v>5 S 01 102 01</v>
          </cell>
          <cell r="B1070" t="str">
            <v>Esc. carga transp. mat 3a cat DMT até 50m</v>
          </cell>
          <cell r="E1070" t="str">
            <v>m3</v>
          </cell>
          <cell r="F1070">
            <v>19.3</v>
          </cell>
        </row>
        <row r="1071">
          <cell r="A1071" t="str">
            <v>5 S 01 102 02</v>
          </cell>
          <cell r="B1071" t="str">
            <v>Esc. carga transp. mat 3a cat DMT 50 a 200m</v>
          </cell>
          <cell r="E1071" t="str">
            <v>m3</v>
          </cell>
          <cell r="F1071">
            <v>21.71</v>
          </cell>
        </row>
        <row r="1072">
          <cell r="A1072" t="str">
            <v>5 S 01 102 03</v>
          </cell>
          <cell r="B1072" t="str">
            <v>Esc. carga transp. mat 3a cat DMT 200 a 400m</v>
          </cell>
          <cell r="E1072" t="str">
            <v>m3</v>
          </cell>
          <cell r="F1072">
            <v>22.35</v>
          </cell>
        </row>
        <row r="1073">
          <cell r="A1073" t="str">
            <v>5 S 01 102 04</v>
          </cell>
          <cell r="B1073" t="str">
            <v>Esc. carga transp. mat 3a cat DMT 400 a 600m</v>
          </cell>
          <cell r="E1073" t="str">
            <v>m3</v>
          </cell>
          <cell r="F1073">
            <v>23.12</v>
          </cell>
        </row>
        <row r="1074">
          <cell r="A1074" t="str">
            <v>5 S 01 102 05</v>
          </cell>
          <cell r="B1074" t="str">
            <v>Esc. carga transp. mat 3a cat DMT 600 a 800m</v>
          </cell>
          <cell r="E1074" t="str">
            <v>m3</v>
          </cell>
          <cell r="F1074">
            <v>23.81</v>
          </cell>
        </row>
        <row r="1075">
          <cell r="A1075" t="str">
            <v>5 S 01 102 06</v>
          </cell>
          <cell r="B1075" t="str">
            <v>Esc. carga transp. mat 3a cat DMT 800 a 1000m</v>
          </cell>
          <cell r="E1075" t="str">
            <v>m3</v>
          </cell>
          <cell r="F1075">
            <v>24.25</v>
          </cell>
        </row>
        <row r="1076">
          <cell r="A1076" t="str">
            <v>5 S 01 102 07</v>
          </cell>
          <cell r="B1076" t="str">
            <v>Esc. carga transp. mat 3a cat DMT 1000 a 1200m</v>
          </cell>
          <cell r="E1076" t="str">
            <v>m3</v>
          </cell>
          <cell r="F1076">
            <v>24.68</v>
          </cell>
        </row>
        <row r="1077">
          <cell r="A1077" t="str">
            <v>5 S 01 510 00</v>
          </cell>
          <cell r="B1077" t="str">
            <v>Compactação de aterros a 95% proctor normal</v>
          </cell>
          <cell r="E1077" t="str">
            <v>m3</v>
          </cell>
          <cell r="F1077">
            <v>1.7</v>
          </cell>
        </row>
        <row r="1078">
          <cell r="A1078" t="str">
            <v>5 S 01 511 00</v>
          </cell>
          <cell r="B1078" t="str">
            <v>Compactação de aterros a 100% proctor normal</v>
          </cell>
          <cell r="E1078" t="str">
            <v>m3</v>
          </cell>
          <cell r="F1078">
            <v>2.02</v>
          </cell>
        </row>
        <row r="1079">
          <cell r="A1079" t="str">
            <v>5 S 01 513 01</v>
          </cell>
          <cell r="B1079" t="str">
            <v>Compactação de material de "bota-fora"</v>
          </cell>
          <cell r="E1079" t="str">
            <v>m3</v>
          </cell>
          <cell r="F1079">
            <v>1.3</v>
          </cell>
        </row>
        <row r="1080">
          <cell r="A1080" t="str">
            <v>5 S 02 100 00</v>
          </cell>
          <cell r="B1080" t="str">
            <v>Reforço do subleito</v>
          </cell>
          <cell r="E1080" t="str">
            <v>m3</v>
          </cell>
          <cell r="F1080">
            <v>8.57</v>
          </cell>
        </row>
        <row r="1081">
          <cell r="A1081" t="str">
            <v>5 S 02 110 00</v>
          </cell>
          <cell r="B1081" t="str">
            <v>Regularização do subleito</v>
          </cell>
          <cell r="E1081" t="str">
            <v>m2</v>
          </cell>
          <cell r="F1081">
            <v>0.53</v>
          </cell>
        </row>
        <row r="1082">
          <cell r="A1082" t="str">
            <v>5 S 02 110 01</v>
          </cell>
          <cell r="B1082" t="str">
            <v>Regul. subleito c/ fresa. corte contr. aut. greide</v>
          </cell>
          <cell r="E1082" t="str">
            <v>m2</v>
          </cell>
          <cell r="F1082">
            <v>0.83</v>
          </cell>
        </row>
        <row r="1083">
          <cell r="A1083" t="str">
            <v>5 S 02 200 00</v>
          </cell>
          <cell r="B1083" t="str">
            <v>Sub-base solo estabilizado granul. s/ mistura</v>
          </cell>
          <cell r="E1083" t="str">
            <v>m3</v>
          </cell>
          <cell r="F1083">
            <v>8.57</v>
          </cell>
        </row>
        <row r="1084">
          <cell r="A1084" t="str">
            <v>5 S 02 200 01</v>
          </cell>
          <cell r="B1084" t="str">
            <v>Base solo estabilizado granul. s/ mistura</v>
          </cell>
          <cell r="E1084" t="str">
            <v>m3</v>
          </cell>
          <cell r="F1084">
            <v>8.57</v>
          </cell>
        </row>
        <row r="1085">
          <cell r="A1085" t="str">
            <v>5 S 02 201 00</v>
          </cell>
          <cell r="B1085" t="str">
            <v>Recomposição camada de base s/ adição de material</v>
          </cell>
          <cell r="E1085" t="str">
            <v>m2</v>
          </cell>
          <cell r="F1085">
            <v>0.53</v>
          </cell>
        </row>
        <row r="1086">
          <cell r="A1086" t="str">
            <v>5 S 02 210 00</v>
          </cell>
          <cell r="B1086" t="str">
            <v>Sub-base estabiliz. granul. c/ mist. solo na pista</v>
          </cell>
          <cell r="E1086" t="str">
            <v>m3</v>
          </cell>
          <cell r="F1086">
            <v>9.07</v>
          </cell>
        </row>
        <row r="1087">
          <cell r="A1087" t="str">
            <v>5 S 02 210 01</v>
          </cell>
          <cell r="B1087" t="str">
            <v>Sub-base estab. granul.c/mist. solo-areia na pista</v>
          </cell>
          <cell r="E1087" t="str">
            <v>m3</v>
          </cell>
          <cell r="F1087">
            <v>10.43</v>
          </cell>
        </row>
        <row r="1088">
          <cell r="A1088" t="str">
            <v>5 S 02 210 02</v>
          </cell>
          <cell r="B1088" t="str">
            <v>Base estabiliz.granul.c/ mist. solo areia na pista</v>
          </cell>
          <cell r="E1088" t="str">
            <v>m3</v>
          </cell>
          <cell r="F1088">
            <v>10.43</v>
          </cell>
        </row>
        <row r="1089">
          <cell r="A1089" t="str">
            <v>5 S 02 220 00</v>
          </cell>
          <cell r="B1089" t="str">
            <v>Base estabilizada granul. c/ mistura solo-brita</v>
          </cell>
          <cell r="E1089" t="str">
            <v>m3</v>
          </cell>
          <cell r="F1089">
            <v>27.52</v>
          </cell>
        </row>
        <row r="1090">
          <cell r="A1090" t="str">
            <v>5 S 02 230 00</v>
          </cell>
          <cell r="B1090" t="str">
            <v>Base de brita graduada</v>
          </cell>
          <cell r="E1090" t="str">
            <v>m3</v>
          </cell>
          <cell r="F1090">
            <v>43.43</v>
          </cell>
        </row>
        <row r="1091">
          <cell r="A1091" t="str">
            <v>5 S 02 230 01</v>
          </cell>
          <cell r="B1091" t="str">
            <v>Base brita grad.c/distr.agreg. contr. autom.greide</v>
          </cell>
          <cell r="E1091" t="str">
            <v>m3</v>
          </cell>
          <cell r="F1091">
            <v>44.54</v>
          </cell>
        </row>
        <row r="1092">
          <cell r="A1092" t="str">
            <v>5 S 02 231 00</v>
          </cell>
          <cell r="B1092" t="str">
            <v>Base de macadame hidraúlico</v>
          </cell>
          <cell r="E1092" t="str">
            <v>m3</v>
          </cell>
          <cell r="F1092">
            <v>38.22</v>
          </cell>
        </row>
        <row r="1093">
          <cell r="A1093" t="str">
            <v>5 S 02 240 11</v>
          </cell>
          <cell r="B1093" t="str">
            <v>Recomposição camada de base c/ adição de cimento</v>
          </cell>
          <cell r="E1093" t="str">
            <v>m3</v>
          </cell>
          <cell r="F1093">
            <v>52.12</v>
          </cell>
        </row>
        <row r="1094">
          <cell r="A1094" t="str">
            <v>5 S 02 241 01</v>
          </cell>
          <cell r="B1094" t="str">
            <v>Base de solo cimento com mistura em usina</v>
          </cell>
          <cell r="E1094" t="str">
            <v>m3</v>
          </cell>
          <cell r="F1094">
            <v>109.61</v>
          </cell>
        </row>
        <row r="1095">
          <cell r="A1095" t="str">
            <v>5 S 02 243 01</v>
          </cell>
          <cell r="B1095" t="str">
            <v>Sub-base solo melhorado c/cimento c/mist. em usina</v>
          </cell>
          <cell r="E1095" t="str">
            <v>m3</v>
          </cell>
          <cell r="F1095">
            <v>64.09</v>
          </cell>
        </row>
        <row r="1096">
          <cell r="A1096" t="str">
            <v>5 S 02 249 11</v>
          </cell>
          <cell r="B1096" t="str">
            <v>Recomp. base c/ demol. do rev. e incorp. à base</v>
          </cell>
          <cell r="E1096" t="str">
            <v>m3</v>
          </cell>
          <cell r="F1096">
            <v>12.8</v>
          </cell>
        </row>
        <row r="1097">
          <cell r="A1097" t="str">
            <v>5 S 02 300 00</v>
          </cell>
          <cell r="B1097" t="str">
            <v>Imprimação</v>
          </cell>
          <cell r="E1097" t="str">
            <v>m2</v>
          </cell>
          <cell r="F1097">
            <v>0.17</v>
          </cell>
        </row>
        <row r="1098">
          <cell r="A1098" t="str">
            <v>5 S 02 400 00</v>
          </cell>
          <cell r="B1098" t="str">
            <v>Pintura de ligação</v>
          </cell>
          <cell r="E1098" t="str">
            <v>m2</v>
          </cell>
          <cell r="F1098">
            <v>0.1</v>
          </cell>
        </row>
        <row r="1099">
          <cell r="A1099" t="str">
            <v>5 S 02 500 00</v>
          </cell>
          <cell r="B1099" t="str">
            <v>Tratamento superficial simples c/ CAP</v>
          </cell>
          <cell r="E1099" t="str">
            <v>m2</v>
          </cell>
          <cell r="F1099">
            <v>0.5</v>
          </cell>
        </row>
        <row r="1100">
          <cell r="A1100" t="str">
            <v>5 S 02 500 01</v>
          </cell>
          <cell r="B1100" t="str">
            <v>Tratamento superficial simples c/ emulsão</v>
          </cell>
          <cell r="E1100" t="str">
            <v>m2</v>
          </cell>
          <cell r="F1100">
            <v>0.47</v>
          </cell>
        </row>
        <row r="1101">
          <cell r="A1101" t="str">
            <v>5 S 02 500 02</v>
          </cell>
          <cell r="B1101" t="str">
            <v>Tratamento superficial simples c/ banho diluído</v>
          </cell>
          <cell r="E1101" t="str">
            <v>m2</v>
          </cell>
          <cell r="F1101">
            <v>0.54</v>
          </cell>
        </row>
        <row r="1102">
          <cell r="A1102" t="str">
            <v>5 S 02 501 00</v>
          </cell>
          <cell r="B1102" t="str">
            <v>Tratamento superficial duplo c/ CAP</v>
          </cell>
          <cell r="E1102" t="str">
            <v>m2</v>
          </cell>
          <cell r="F1102">
            <v>1.49</v>
          </cell>
        </row>
        <row r="1103">
          <cell r="A1103" t="str">
            <v>5 S 02 501 01</v>
          </cell>
          <cell r="B1103" t="str">
            <v>Tratamento superficial duplo c/ emulsão</v>
          </cell>
          <cell r="E1103" t="str">
            <v>m2</v>
          </cell>
          <cell r="F1103">
            <v>1.49</v>
          </cell>
        </row>
        <row r="1104">
          <cell r="A1104" t="str">
            <v>5 S 02 501 02</v>
          </cell>
          <cell r="B1104" t="str">
            <v>Tratamento superficial duplo c/ banho diluído</v>
          </cell>
          <cell r="E1104" t="str">
            <v>m2</v>
          </cell>
          <cell r="F1104">
            <v>1.63</v>
          </cell>
        </row>
        <row r="1105">
          <cell r="A1105" t="str">
            <v>5 S 02 502 00</v>
          </cell>
          <cell r="B1105" t="str">
            <v>Tratamento superficial triplo c/ CAP</v>
          </cell>
          <cell r="E1105" t="str">
            <v>m2</v>
          </cell>
          <cell r="F1105">
            <v>2.14</v>
          </cell>
        </row>
        <row r="1106">
          <cell r="A1106" t="str">
            <v>5 S 02 502 01</v>
          </cell>
          <cell r="B1106" t="str">
            <v>Tratamento superficial triplo c/ emulsão</v>
          </cell>
          <cell r="E1106" t="str">
            <v>m2</v>
          </cell>
          <cell r="F1106">
            <v>2.16</v>
          </cell>
        </row>
        <row r="1107">
          <cell r="A1107" t="str">
            <v>5 S 02 502 02</v>
          </cell>
          <cell r="B1107" t="str">
            <v>Tratamento superficial triplo c/ banho diluído</v>
          </cell>
          <cell r="E1107" t="str">
            <v>m2</v>
          </cell>
          <cell r="F1107">
            <v>2.34</v>
          </cell>
        </row>
        <row r="1108">
          <cell r="A1108" t="str">
            <v>5 S 02 511 01</v>
          </cell>
          <cell r="B1108" t="str">
            <v>Micro-revestimento a frio - Microflex 0,8cm</v>
          </cell>
          <cell r="E1108" t="str">
            <v>m2</v>
          </cell>
          <cell r="F1108">
            <v>1.22</v>
          </cell>
        </row>
        <row r="1109">
          <cell r="A1109" t="str">
            <v>5 S 02 511 02</v>
          </cell>
          <cell r="B1109" t="str">
            <v>Micro-revestimento a frio - Microflex 1,5 cm</v>
          </cell>
          <cell r="E1109" t="str">
            <v>m2</v>
          </cell>
          <cell r="F1109">
            <v>2.39</v>
          </cell>
        </row>
        <row r="1110">
          <cell r="A1110" t="str">
            <v>5 S 02 511 03</v>
          </cell>
          <cell r="B1110" t="str">
            <v>Micro-revestimento a frio - Microflex 2,0 cm</v>
          </cell>
          <cell r="E1110" t="str">
            <v>m2</v>
          </cell>
          <cell r="F1110">
            <v>3.17</v>
          </cell>
        </row>
        <row r="1111">
          <cell r="A1111" t="str">
            <v>5 S 02 511 04</v>
          </cell>
          <cell r="B1111" t="str">
            <v>Micro-revestimento a frio - Microflex - 2,5 cm</v>
          </cell>
          <cell r="E1111" t="str">
            <v>m2</v>
          </cell>
          <cell r="F1111">
            <v>3.73</v>
          </cell>
        </row>
        <row r="1112">
          <cell r="A1112" t="str">
            <v>5 S 02 512 01</v>
          </cell>
          <cell r="B1112" t="str">
            <v>Lama asfáltica fina (granulometrias I e II)</v>
          </cell>
          <cell r="E1112" t="str">
            <v>m2</v>
          </cell>
          <cell r="F1112">
            <v>0.52</v>
          </cell>
        </row>
        <row r="1113">
          <cell r="A1113" t="str">
            <v>5 S 02 512 02</v>
          </cell>
          <cell r="B1113" t="str">
            <v>Lama asfáltica grossa (granulometrias III e IV)</v>
          </cell>
          <cell r="E1113" t="str">
            <v>m2</v>
          </cell>
          <cell r="F1113">
            <v>0.93</v>
          </cell>
        </row>
        <row r="1114">
          <cell r="A1114" t="str">
            <v>5 S 02 530 00</v>
          </cell>
          <cell r="B1114" t="str">
            <v>Pré-misturado a frio</v>
          </cell>
          <cell r="E1114" t="str">
            <v>m3</v>
          </cell>
          <cell r="F1114">
            <v>61.21</v>
          </cell>
        </row>
        <row r="1115">
          <cell r="A1115" t="str">
            <v>5 S 02 531 00</v>
          </cell>
          <cell r="B1115" t="str">
            <v>Macadame betuminoso por penetração</v>
          </cell>
          <cell r="E1115" t="str">
            <v>m3</v>
          </cell>
          <cell r="F1115">
            <v>51.61</v>
          </cell>
        </row>
        <row r="1116">
          <cell r="A1116" t="str">
            <v>5 S 02 532 00</v>
          </cell>
          <cell r="B1116" t="str">
            <v>Areia-asfalto a quente</v>
          </cell>
          <cell r="E1116" t="str">
            <v>t</v>
          </cell>
          <cell r="F1116">
            <v>39.270000000000003</v>
          </cell>
        </row>
        <row r="1117">
          <cell r="A1117" t="str">
            <v>5 S 02 540 01</v>
          </cell>
          <cell r="B1117" t="str">
            <v>Conc. betumin.usinado a quente - capa de rolamento</v>
          </cell>
          <cell r="E1117" t="str">
            <v>t</v>
          </cell>
          <cell r="F1117">
            <v>34.75</v>
          </cell>
        </row>
        <row r="1118">
          <cell r="A1118" t="str">
            <v>5 S 02 540 02</v>
          </cell>
          <cell r="B1118" t="str">
            <v>Concreto betuminoso usinado a quente - binder</v>
          </cell>
          <cell r="E1118" t="str">
            <v>t</v>
          </cell>
          <cell r="F1118">
            <v>34.22</v>
          </cell>
        </row>
        <row r="1119">
          <cell r="A1119" t="str">
            <v>5 S 02 540 11</v>
          </cell>
          <cell r="B1119" t="str">
            <v>CBUQ reciclado a quente no local</v>
          </cell>
          <cell r="E1119" t="str">
            <v>t</v>
          </cell>
          <cell r="F1119" t="str">
            <v>excluído</v>
          </cell>
        </row>
        <row r="1120">
          <cell r="A1120" t="str">
            <v>5 S 02 540 12</v>
          </cell>
          <cell r="B1120" t="str">
            <v>CBUQ reciclado em usina fixa</v>
          </cell>
          <cell r="E1120" t="str">
            <v>t</v>
          </cell>
          <cell r="F1120">
            <v>29.87</v>
          </cell>
        </row>
        <row r="1121">
          <cell r="A1121" t="str">
            <v>5 S 02 600 00</v>
          </cell>
          <cell r="B1121" t="str">
            <v>Manta sintét. p/ recap.asfál.- fornec. e aplicação</v>
          </cell>
          <cell r="E1121" t="str">
            <v>m2</v>
          </cell>
          <cell r="F1121">
            <v>4.68</v>
          </cell>
        </row>
        <row r="1122">
          <cell r="A1122" t="str">
            <v>5 S 02 607 00</v>
          </cell>
          <cell r="B1122" t="str">
            <v>Concreto cimento portland c/ equip. pequeno porte</v>
          </cell>
          <cell r="E1122" t="str">
            <v>m3</v>
          </cell>
          <cell r="F1122">
            <v>312.11</v>
          </cell>
        </row>
        <row r="1123">
          <cell r="A1123" t="str">
            <v>5 S 02 702 00</v>
          </cell>
          <cell r="B1123" t="str">
            <v>Limpeza e enchimento de junta de pavimento de conc</v>
          </cell>
          <cell r="E1123" t="str">
            <v>m</v>
          </cell>
          <cell r="F1123">
            <v>2.64</v>
          </cell>
        </row>
        <row r="1124">
          <cell r="A1124" t="str">
            <v>5 S 02 905 00</v>
          </cell>
          <cell r="B1124" t="str">
            <v>Remoção mecanizada de revestimento betuminoso</v>
          </cell>
          <cell r="E1124" t="str">
            <v>m3</v>
          </cell>
          <cell r="F1124">
            <v>6.16</v>
          </cell>
        </row>
        <row r="1125">
          <cell r="A1125" t="str">
            <v>5 S 02 905 01</v>
          </cell>
          <cell r="B1125" t="str">
            <v>Remoção manual de revestimento betuminoso</v>
          </cell>
          <cell r="E1125" t="str">
            <v>m3</v>
          </cell>
          <cell r="F1125">
            <v>104.36</v>
          </cell>
        </row>
        <row r="1126">
          <cell r="A1126" t="str">
            <v>5 S 02 906 00</v>
          </cell>
          <cell r="B1126" t="str">
            <v>Remoção mecanizada da camada granular pavimento</v>
          </cell>
          <cell r="E1126" t="str">
            <v>m3</v>
          </cell>
          <cell r="F1126">
            <v>3.95</v>
          </cell>
        </row>
        <row r="1127">
          <cell r="A1127" t="str">
            <v>5 S 02 906 01</v>
          </cell>
          <cell r="B1127" t="str">
            <v>Remoção manual da camada granular do pavimento</v>
          </cell>
          <cell r="E1127" t="str">
            <v>m3</v>
          </cell>
          <cell r="F1127">
            <v>56.65</v>
          </cell>
        </row>
        <row r="1128">
          <cell r="A1128" t="str">
            <v>5 S 02 907 00</v>
          </cell>
          <cell r="B1128" t="str">
            <v>Remoção mecanizada material de baixa capac.suporte</v>
          </cell>
          <cell r="E1128" t="str">
            <v>m3</v>
          </cell>
          <cell r="F1128">
            <v>3.89</v>
          </cell>
        </row>
        <row r="1129">
          <cell r="A1129" t="str">
            <v>5 S 02 907 01</v>
          </cell>
          <cell r="B1129" t="str">
            <v>Remoção manual de material de baixa capac.suporte</v>
          </cell>
          <cell r="E1129" t="str">
            <v>m3</v>
          </cell>
          <cell r="F1129">
            <v>48</v>
          </cell>
        </row>
        <row r="1130">
          <cell r="A1130" t="str">
            <v>5 S 02 908 00</v>
          </cell>
          <cell r="B1130" t="str">
            <v>Arrancamento e remoção de paralelepípedos</v>
          </cell>
          <cell r="E1130" t="str">
            <v>m2</v>
          </cell>
          <cell r="F1130">
            <v>13.14</v>
          </cell>
        </row>
        <row r="1131">
          <cell r="A1131" t="str">
            <v>5 S 02 909 00</v>
          </cell>
          <cell r="B1131" t="str">
            <v>Arrancamento e remoção de meios-fios</v>
          </cell>
          <cell r="E1131" t="str">
            <v>m3</v>
          </cell>
          <cell r="F1131">
            <v>71.58</v>
          </cell>
        </row>
        <row r="1132">
          <cell r="A1132" t="str">
            <v>5 S 02 990 11</v>
          </cell>
          <cell r="B1132" t="str">
            <v>Fresagem contínua do revest. betuminoso</v>
          </cell>
          <cell r="E1132" t="str">
            <v>m3</v>
          </cell>
          <cell r="F1132">
            <v>93.45</v>
          </cell>
        </row>
        <row r="1133">
          <cell r="A1133" t="str">
            <v>5 S 02 990 12</v>
          </cell>
          <cell r="B1133" t="str">
            <v>Fresagem descontínua revest. betuminoso</v>
          </cell>
          <cell r="E1133" t="str">
            <v>m3</v>
          </cell>
          <cell r="F1133">
            <v>129.79</v>
          </cell>
        </row>
        <row r="1134">
          <cell r="A1134" t="str">
            <v>5 S 04 300 16</v>
          </cell>
          <cell r="B1134" t="str">
            <v>Bueiro met. chapas múltiplas D=1,60m galv.</v>
          </cell>
          <cell r="E1134" t="str">
            <v>m</v>
          </cell>
          <cell r="F1134">
            <v>1028.1099999999999</v>
          </cell>
        </row>
        <row r="1135">
          <cell r="A1135" t="str">
            <v>5 S 04 300 20</v>
          </cell>
          <cell r="B1135" t="str">
            <v>Bueiro met. chapas múltiplas D=2,00m galv.</v>
          </cell>
          <cell r="E1135" t="str">
            <v>m</v>
          </cell>
          <cell r="F1135">
            <v>1279.3399999999999</v>
          </cell>
        </row>
        <row r="1136">
          <cell r="A1136" t="str">
            <v>5 S 04 301 16</v>
          </cell>
          <cell r="B1136" t="str">
            <v>Bueiro met. chapas múltiplas D=1,60m rev. epoxy</v>
          </cell>
          <cell r="E1136" t="str">
            <v>m</v>
          </cell>
          <cell r="F1136">
            <v>1076.94</v>
          </cell>
        </row>
        <row r="1137">
          <cell r="A1137" t="str">
            <v>5 S 04 301 20</v>
          </cell>
          <cell r="B1137" t="str">
            <v>Bueiro met. chapas múltiplas D=2,00m rev. epoxy</v>
          </cell>
          <cell r="E1137" t="str">
            <v>m</v>
          </cell>
          <cell r="F1137">
            <v>1339.98</v>
          </cell>
        </row>
        <row r="1138">
          <cell r="A1138" t="str">
            <v>5 S 04 310 16</v>
          </cell>
          <cell r="B1138" t="str">
            <v>Bueiro met. s/ interrup. de tráf. D=1,60m galv.</v>
          </cell>
          <cell r="E1138" t="str">
            <v>m</v>
          </cell>
          <cell r="F1138">
            <v>1958.05</v>
          </cell>
        </row>
        <row r="1139">
          <cell r="A1139" t="str">
            <v>5 S 04 310 20</v>
          </cell>
          <cell r="B1139" t="str">
            <v>Bueiro met. s/ interrup. de tráf. D=2,00m galv.</v>
          </cell>
          <cell r="E1139" t="str">
            <v>m</v>
          </cell>
          <cell r="F1139">
            <v>2435.4499999999998</v>
          </cell>
        </row>
        <row r="1140">
          <cell r="A1140" t="str">
            <v>5 S 04 311 16</v>
          </cell>
          <cell r="B1140" t="str">
            <v>Bueiro met.s/interrupção traf. D=1,60 m rev.epoxy</v>
          </cell>
          <cell r="E1140" t="str">
            <v>m</v>
          </cell>
          <cell r="F1140">
            <v>2031.03</v>
          </cell>
        </row>
        <row r="1141">
          <cell r="A1141" t="str">
            <v>5 S 04 311 20</v>
          </cell>
          <cell r="B1141" t="str">
            <v>Bueiro met.s/interrupção tráf. D=2,00 m rev. epoxy</v>
          </cell>
          <cell r="E1141" t="str">
            <v>m</v>
          </cell>
          <cell r="F1141">
            <v>2442.35</v>
          </cell>
        </row>
        <row r="1142">
          <cell r="A1142" t="str">
            <v>5 S 04 999 01</v>
          </cell>
          <cell r="B1142" t="str">
            <v>Remoção de bueiros existentes</v>
          </cell>
          <cell r="E1142" t="str">
            <v>m</v>
          </cell>
          <cell r="F1142">
            <v>36.86</v>
          </cell>
        </row>
        <row r="1143">
          <cell r="A1143" t="str">
            <v>5 S 04 999 04</v>
          </cell>
          <cell r="B1143" t="str">
            <v>Restauração de disp. danif. com concr. fck=12 MPa</v>
          </cell>
          <cell r="E1143" t="str">
            <v>m3</v>
          </cell>
          <cell r="F1143">
            <v>246.17</v>
          </cell>
        </row>
        <row r="1144">
          <cell r="A1144" t="str">
            <v>5 S 04 999 07</v>
          </cell>
          <cell r="B1144" t="str">
            <v>Demolição de dispositivos de concreto simples</v>
          </cell>
          <cell r="E1144" t="str">
            <v>m3</v>
          </cell>
          <cell r="F1144">
            <v>67.47</v>
          </cell>
        </row>
        <row r="1145">
          <cell r="A1145" t="str">
            <v>5 S 04 999 08</v>
          </cell>
          <cell r="B1145" t="str">
            <v>Demolição de dispositivos de concreto armado</v>
          </cell>
          <cell r="E1145" t="str">
            <v>m3</v>
          </cell>
          <cell r="F1145">
            <v>306.33</v>
          </cell>
        </row>
        <row r="1146">
          <cell r="A1146" t="str">
            <v>5 S 05 100 00</v>
          </cell>
          <cell r="B1146" t="str">
            <v>Enleivamento</v>
          </cell>
          <cell r="E1146" t="str">
            <v>m2</v>
          </cell>
          <cell r="F1146">
            <v>3.92</v>
          </cell>
        </row>
        <row r="1147">
          <cell r="A1147" t="str">
            <v>5 S 05 102 00</v>
          </cell>
          <cell r="B1147" t="str">
            <v>Hidrossemeadura</v>
          </cell>
          <cell r="E1147" t="str">
            <v>m2</v>
          </cell>
          <cell r="F1147">
            <v>0.86</v>
          </cell>
        </row>
        <row r="1148">
          <cell r="A1148" t="str">
            <v>5 S 05 300 01</v>
          </cell>
          <cell r="B1148" t="str">
            <v>Alvenaria de pedra arrumada</v>
          </cell>
          <cell r="E1148" t="str">
            <v>m3</v>
          </cell>
          <cell r="F1148">
            <v>56.22</v>
          </cell>
        </row>
        <row r="1149">
          <cell r="A1149" t="str">
            <v>5 S 05 300 02</v>
          </cell>
          <cell r="B1149" t="str">
            <v>Enrocamento de pedra jogada</v>
          </cell>
          <cell r="E1149" t="str">
            <v>m3</v>
          </cell>
          <cell r="F1149">
            <v>32.03</v>
          </cell>
        </row>
        <row r="1150">
          <cell r="A1150" t="str">
            <v>5 S 05 301 00</v>
          </cell>
          <cell r="B1150" t="str">
            <v>Alvenaria de pedra argamassada</v>
          </cell>
          <cell r="E1150" t="str">
            <v>m3</v>
          </cell>
          <cell r="F1150">
            <v>139.43</v>
          </cell>
        </row>
        <row r="1151">
          <cell r="A1151" t="str">
            <v>5 S 05 302 01</v>
          </cell>
          <cell r="B1151" t="str">
            <v>Muro de gabião tipo caixa</v>
          </cell>
          <cell r="E1151" t="str">
            <v>m3</v>
          </cell>
          <cell r="F1151">
            <v>138.34</v>
          </cell>
        </row>
        <row r="1152">
          <cell r="A1152" t="str">
            <v>5 S 05 303 01</v>
          </cell>
          <cell r="B1152" t="str">
            <v>Terra armada - ECE - greide 0,0&lt;h&lt;6,00m</v>
          </cell>
          <cell r="E1152" t="str">
            <v>m2</v>
          </cell>
          <cell r="F1152">
            <v>196.56</v>
          </cell>
        </row>
        <row r="1153">
          <cell r="A1153" t="str">
            <v>5 S 05 303 02</v>
          </cell>
          <cell r="B1153" t="str">
            <v>Terra armada - ECE - greide 6,0&lt;h&lt;9,00</v>
          </cell>
          <cell r="E1153" t="str">
            <v>m2</v>
          </cell>
          <cell r="F1153">
            <v>220.52</v>
          </cell>
        </row>
        <row r="1154">
          <cell r="A1154" t="str">
            <v>5 S 05 303 03</v>
          </cell>
          <cell r="B1154" t="str">
            <v>Terra armada - ECE - greide 9,0&lt;h&lt;12,00m</v>
          </cell>
          <cell r="E1154" t="str">
            <v>m2</v>
          </cell>
          <cell r="F1154">
            <v>244.38</v>
          </cell>
        </row>
        <row r="1155">
          <cell r="A1155" t="str">
            <v>5 S 05 303 04</v>
          </cell>
          <cell r="B1155" t="str">
            <v>Terra armada - ECE - pé de talude 0,0&lt;h&lt;6,00m</v>
          </cell>
          <cell r="E1155" t="str">
            <v>m2</v>
          </cell>
          <cell r="F1155">
            <v>231.72</v>
          </cell>
        </row>
        <row r="1156">
          <cell r="A1156" t="str">
            <v>5 S 05 303 05</v>
          </cell>
          <cell r="B1156" t="str">
            <v>Terra armada - ECE - pé de talude 6,0&lt;h&lt;9,00m</v>
          </cell>
          <cell r="E1156" t="str">
            <v>m2</v>
          </cell>
          <cell r="F1156">
            <v>260.49</v>
          </cell>
        </row>
        <row r="1157">
          <cell r="A1157" t="str">
            <v>5 S 05 303 06</v>
          </cell>
          <cell r="B1157" t="str">
            <v>Terra armada - ECE - pé de talude 9,0&lt;h&lt;12,00m</v>
          </cell>
          <cell r="E1157" t="str">
            <v>m2</v>
          </cell>
          <cell r="F1157">
            <v>287.66000000000003</v>
          </cell>
        </row>
        <row r="1158">
          <cell r="A1158" t="str">
            <v>5 S 05 303 07</v>
          </cell>
          <cell r="B1158" t="str">
            <v>Terra armada - ECE - encontro portante 0,0&lt;h&lt;6,0m</v>
          </cell>
          <cell r="E1158" t="str">
            <v>m2</v>
          </cell>
          <cell r="F1158">
            <v>421.92</v>
          </cell>
        </row>
        <row r="1159">
          <cell r="A1159" t="str">
            <v>5 S 05 303 08</v>
          </cell>
          <cell r="B1159" t="str">
            <v>Terra armada - ECE - encontro portante 6,0&lt;h&lt;9,00m</v>
          </cell>
          <cell r="E1159" t="str">
            <v>m2</v>
          </cell>
          <cell r="F1159">
            <v>562.24</v>
          </cell>
        </row>
        <row r="1160">
          <cell r="A1160" t="str">
            <v>5 S 05 303 09</v>
          </cell>
          <cell r="B1160" t="str">
            <v>Escamas de concreto armado para terra armada</v>
          </cell>
          <cell r="E1160" t="str">
            <v>m3</v>
          </cell>
          <cell r="F1160">
            <v>535.33000000000004</v>
          </cell>
        </row>
        <row r="1161">
          <cell r="A1161" t="str">
            <v>5 S 05 303 10</v>
          </cell>
          <cell r="B1161" t="str">
            <v>Conc. de soleira e arrem. de maciço de terra arm.</v>
          </cell>
          <cell r="E1161" t="str">
            <v>m3</v>
          </cell>
          <cell r="F1161">
            <v>254.14</v>
          </cell>
        </row>
        <row r="1162">
          <cell r="A1162" t="str">
            <v>5 S 05 303 11</v>
          </cell>
          <cell r="B1162" t="str">
            <v>Montagem de maciço terra armada</v>
          </cell>
          <cell r="E1162" t="str">
            <v>m2</v>
          </cell>
          <cell r="F1162">
            <v>61.95</v>
          </cell>
        </row>
        <row r="1163">
          <cell r="A1163" t="str">
            <v>5 S 05 340 01</v>
          </cell>
          <cell r="B1163" t="str">
            <v>Execução cortina atirantada conc.armado fck=15 MPa</v>
          </cell>
          <cell r="E1163" t="str">
            <v>m3</v>
          </cell>
          <cell r="F1163">
            <v>882.36</v>
          </cell>
        </row>
        <row r="1164">
          <cell r="A1164" t="str">
            <v>5 S 05 900 01</v>
          </cell>
          <cell r="B1164" t="str">
            <v>Execução tirante protendido cortina atirantada</v>
          </cell>
          <cell r="E1164" t="str">
            <v>m</v>
          </cell>
          <cell r="F1164">
            <v>92.75</v>
          </cell>
        </row>
        <row r="1165">
          <cell r="A1165" t="str">
            <v>5 S 06 400 01</v>
          </cell>
          <cell r="B1165" t="str">
            <v>Cêrcas arame farp. c/ mourão conc. seção quadr.</v>
          </cell>
          <cell r="E1165" t="str">
            <v>m</v>
          </cell>
          <cell r="F1165">
            <v>15.13</v>
          </cell>
        </row>
        <row r="1166">
          <cell r="A1166" t="str">
            <v>5 S 06 400 02</v>
          </cell>
          <cell r="B1166" t="str">
            <v>Cerca arame farp. c/ mourão de conc. seção triang</v>
          </cell>
          <cell r="E1166" t="str">
            <v>m</v>
          </cell>
          <cell r="F1166">
            <v>11.7</v>
          </cell>
        </row>
        <row r="1167">
          <cell r="A1167" t="str">
            <v>5 S 06 410 00</v>
          </cell>
          <cell r="B1167" t="str">
            <v>Cêrcas arame farpado com suporte madeira</v>
          </cell>
          <cell r="E1167" t="str">
            <v>m</v>
          </cell>
          <cell r="F1167">
            <v>18.739999999999998</v>
          </cell>
        </row>
        <row r="1168">
          <cell r="A1168" t="str">
            <v>5 S 09 001 07</v>
          </cell>
          <cell r="B1168" t="str">
            <v>Transporte local em rodov. não pavim.</v>
          </cell>
          <cell r="E1168" t="str">
            <v>tkm</v>
          </cell>
          <cell r="F1168">
            <v>0.55000000000000004</v>
          </cell>
        </row>
        <row r="1169">
          <cell r="A1169" t="str">
            <v>5 S 09 001 90</v>
          </cell>
          <cell r="B1169" t="str">
            <v>Transporte comercial c/ carroc. rodov. não pav.</v>
          </cell>
          <cell r="E1169" t="str">
            <v>tkm</v>
          </cell>
          <cell r="F1169">
            <v>0.36</v>
          </cell>
        </row>
        <row r="1170">
          <cell r="A1170" t="str">
            <v>5 S 09 002 07</v>
          </cell>
          <cell r="B1170" t="str">
            <v>Transporte local em rodov. pavim.</v>
          </cell>
          <cell r="E1170" t="str">
            <v>tkm</v>
          </cell>
          <cell r="F1170">
            <v>0.41</v>
          </cell>
        </row>
        <row r="1171">
          <cell r="A1171" t="str">
            <v>5 S 09 002 90</v>
          </cell>
          <cell r="B1171" t="str">
            <v>Transporte comercial c/ carroceria rodov. pav.</v>
          </cell>
          <cell r="E1171" t="str">
            <v>tkm</v>
          </cell>
          <cell r="F1171">
            <v>0.24</v>
          </cell>
        </row>
        <row r="1173">
          <cell r="B1173" t="str">
            <v>MATERIAIS</v>
          </cell>
          <cell r="C1173" t="str">
            <v>Und Com</v>
          </cell>
          <cell r="D1173" t="str">
            <v>Fator de Conversão</v>
          </cell>
          <cell r="E1173" t="str">
            <v>Und</v>
          </cell>
        </row>
        <row r="1174">
          <cell r="A1174" t="str">
            <v>AM01</v>
          </cell>
          <cell r="B1174" t="str">
            <v>Aço D=4,2 mm CA 25</v>
          </cell>
          <cell r="C1174" t="str">
            <v>kg</v>
          </cell>
          <cell r="D1174">
            <v>1</v>
          </cell>
          <cell r="E1174" t="str">
            <v>kg</v>
          </cell>
        </row>
        <row r="1175">
          <cell r="A1175" t="str">
            <v>AM02</v>
          </cell>
          <cell r="B1175" t="str">
            <v>Aço D=6,3 mm CA 25</v>
          </cell>
          <cell r="C1175" t="str">
            <v>kg</v>
          </cell>
          <cell r="D1175">
            <v>1</v>
          </cell>
          <cell r="E1175" t="str">
            <v>kg</v>
          </cell>
        </row>
        <row r="1176">
          <cell r="A1176" t="str">
            <v>AM03</v>
          </cell>
          <cell r="B1176" t="str">
            <v>Aço D=10 mm CA 25</v>
          </cell>
          <cell r="C1176" t="str">
            <v>kg</v>
          </cell>
          <cell r="D1176">
            <v>1</v>
          </cell>
          <cell r="E1176" t="str">
            <v>kg</v>
          </cell>
        </row>
        <row r="1177">
          <cell r="A1177" t="str">
            <v>AM04</v>
          </cell>
          <cell r="B1177" t="str">
            <v>Aço D=6,3 mm CA 50</v>
          </cell>
          <cell r="C1177" t="str">
            <v>kg</v>
          </cell>
          <cell r="D1177">
            <v>1</v>
          </cell>
          <cell r="E1177" t="str">
            <v>kg</v>
          </cell>
        </row>
        <row r="1178">
          <cell r="A1178" t="str">
            <v>AM05</v>
          </cell>
          <cell r="B1178" t="str">
            <v>Aço D=10 mm CA 50</v>
          </cell>
          <cell r="C1178" t="str">
            <v>kg</v>
          </cell>
          <cell r="D1178">
            <v>1</v>
          </cell>
          <cell r="E1178" t="str">
            <v>kg</v>
          </cell>
        </row>
        <row r="1179">
          <cell r="A1179" t="str">
            <v>AM06</v>
          </cell>
          <cell r="B1179" t="str">
            <v>Aço D=4,2 mm CA 60</v>
          </cell>
          <cell r="C1179" t="str">
            <v>kg</v>
          </cell>
          <cell r="D1179">
            <v>1</v>
          </cell>
          <cell r="E1179" t="str">
            <v>kg</v>
          </cell>
        </row>
        <row r="1180">
          <cell r="A1180" t="str">
            <v>AM07</v>
          </cell>
          <cell r="B1180" t="str">
            <v>Aço D=5,0 mm CA 60</v>
          </cell>
          <cell r="C1180" t="str">
            <v>kg</v>
          </cell>
          <cell r="D1180">
            <v>1</v>
          </cell>
          <cell r="E1180" t="str">
            <v>kg</v>
          </cell>
        </row>
        <row r="1181">
          <cell r="A1181" t="str">
            <v>AM08</v>
          </cell>
          <cell r="B1181" t="str">
            <v>Aço D=6,0 mm CA 60</v>
          </cell>
          <cell r="C1181" t="str">
            <v>kg</v>
          </cell>
          <cell r="D1181">
            <v>1</v>
          </cell>
          <cell r="E1181" t="str">
            <v>kg</v>
          </cell>
        </row>
        <row r="1182">
          <cell r="A1182" t="str">
            <v>AM09</v>
          </cell>
          <cell r="B1182" t="str">
            <v>Mandíbula móvel p/ britador 6240C</v>
          </cell>
          <cell r="C1182" t="str">
            <v>un</v>
          </cell>
          <cell r="D1182">
            <v>216</v>
          </cell>
          <cell r="E1182" t="str">
            <v>u/h</v>
          </cell>
        </row>
        <row r="1183">
          <cell r="A1183" t="str">
            <v>AM10</v>
          </cell>
          <cell r="B1183" t="str">
            <v>Mandíbula fixa p/ britador 6240C</v>
          </cell>
          <cell r="C1183" t="str">
            <v>un</v>
          </cell>
          <cell r="D1183">
            <v>133</v>
          </cell>
          <cell r="E1183" t="str">
            <v>u/h</v>
          </cell>
        </row>
        <row r="1184">
          <cell r="A1184" t="str">
            <v>AM11</v>
          </cell>
          <cell r="B1184" t="str">
            <v>Revestimento móvel p/ britador 60TS</v>
          </cell>
          <cell r="C1184" t="str">
            <v>un</v>
          </cell>
          <cell r="D1184">
            <v>381</v>
          </cell>
          <cell r="E1184" t="str">
            <v>u/h</v>
          </cell>
        </row>
        <row r="1185">
          <cell r="A1185" t="str">
            <v>AM12</v>
          </cell>
          <cell r="B1185" t="str">
            <v>Revestimento fixo p/ britador 60TS</v>
          </cell>
          <cell r="C1185" t="str">
            <v>un</v>
          </cell>
          <cell r="D1185">
            <v>395</v>
          </cell>
          <cell r="E1185" t="str">
            <v>u/h</v>
          </cell>
        </row>
        <row r="1186">
          <cell r="A1186" t="str">
            <v>AM19</v>
          </cell>
          <cell r="B1186" t="str">
            <v>Mandíbula fixa p/ britador 4230</v>
          </cell>
          <cell r="C1186" t="str">
            <v>un</v>
          </cell>
          <cell r="D1186">
            <v>150</v>
          </cell>
          <cell r="E1186" t="str">
            <v>u/h</v>
          </cell>
        </row>
        <row r="1187">
          <cell r="A1187" t="str">
            <v>AM20</v>
          </cell>
          <cell r="B1187" t="str">
            <v>Mandíbula móvel p/ britador 4230</v>
          </cell>
          <cell r="C1187" t="str">
            <v>un</v>
          </cell>
          <cell r="D1187">
            <v>100</v>
          </cell>
          <cell r="E1187" t="str">
            <v>u/h</v>
          </cell>
        </row>
        <row r="1188">
          <cell r="A1188" t="str">
            <v>AM25</v>
          </cell>
          <cell r="B1188" t="str">
            <v>Mandíbula móvel para britador 80x50</v>
          </cell>
          <cell r="C1188" t="str">
            <v>un</v>
          </cell>
          <cell r="D1188">
            <v>250</v>
          </cell>
          <cell r="E1188" t="str">
            <v>u/h</v>
          </cell>
        </row>
        <row r="1189">
          <cell r="A1189" t="str">
            <v>AM26</v>
          </cell>
          <cell r="B1189" t="str">
            <v>Mandíbula fixa para britador 80x50</v>
          </cell>
          <cell r="C1189" t="str">
            <v>un</v>
          </cell>
          <cell r="D1189">
            <v>437</v>
          </cell>
          <cell r="E1189" t="str">
            <v>u/h</v>
          </cell>
        </row>
        <row r="1190">
          <cell r="A1190" t="str">
            <v>AM27</v>
          </cell>
          <cell r="B1190" t="str">
            <v>Revestimento móvel p/ britador 90TS</v>
          </cell>
          <cell r="C1190" t="str">
            <v>un</v>
          </cell>
          <cell r="D1190">
            <v>338</v>
          </cell>
          <cell r="E1190" t="str">
            <v>u/h</v>
          </cell>
        </row>
        <row r="1191">
          <cell r="A1191" t="str">
            <v>AM28</v>
          </cell>
          <cell r="B1191" t="str">
            <v>Revestimento fixo p/ britador 90TS</v>
          </cell>
          <cell r="C1191" t="str">
            <v>un</v>
          </cell>
          <cell r="D1191">
            <v>440</v>
          </cell>
          <cell r="E1191" t="str">
            <v>u/h</v>
          </cell>
        </row>
        <row r="1192">
          <cell r="A1192" t="str">
            <v>AM29</v>
          </cell>
          <cell r="B1192" t="str">
            <v>Revestimento móvel p/ britador 90TF</v>
          </cell>
          <cell r="C1192" t="str">
            <v>un</v>
          </cell>
          <cell r="D1192">
            <v>99</v>
          </cell>
          <cell r="E1192" t="str">
            <v>u/h</v>
          </cell>
        </row>
        <row r="1193">
          <cell r="A1193" t="str">
            <v>AM30</v>
          </cell>
          <cell r="B1193" t="str">
            <v>Revestimento fixo p/ britador 90TF</v>
          </cell>
          <cell r="C1193" t="str">
            <v>un</v>
          </cell>
          <cell r="D1193">
            <v>125</v>
          </cell>
          <cell r="E1193" t="str">
            <v>u/h</v>
          </cell>
        </row>
        <row r="1194">
          <cell r="A1194" t="str">
            <v>AM35</v>
          </cell>
          <cell r="B1194" t="str">
            <v>Brita 1</v>
          </cell>
          <cell r="C1194" t="str">
            <v>m3</v>
          </cell>
          <cell r="D1194">
            <v>1</v>
          </cell>
          <cell r="E1194" t="str">
            <v>m3</v>
          </cell>
        </row>
        <row r="1195">
          <cell r="A1195" t="str">
            <v>AM36</v>
          </cell>
          <cell r="B1195" t="str">
            <v>Brita 2</v>
          </cell>
          <cell r="C1195" t="str">
            <v>m3</v>
          </cell>
          <cell r="D1195">
            <v>1</v>
          </cell>
          <cell r="E1195" t="str">
            <v>m3</v>
          </cell>
        </row>
        <row r="1196">
          <cell r="A1196" t="str">
            <v>AM37</v>
          </cell>
          <cell r="B1196" t="str">
            <v>Brita 3</v>
          </cell>
          <cell r="C1196" t="str">
            <v>m3</v>
          </cell>
          <cell r="D1196">
            <v>1</v>
          </cell>
          <cell r="E1196" t="str">
            <v>m3</v>
          </cell>
        </row>
        <row r="1197">
          <cell r="A1197" t="str">
            <v>F801</v>
          </cell>
          <cell r="B1197" t="str">
            <v>Bomba hidráulica alta pressão MAC</v>
          </cell>
          <cell r="C1197" t="str">
            <v>dia</v>
          </cell>
          <cell r="D1197">
            <v>8</v>
          </cell>
          <cell r="E1197" t="str">
            <v>h</v>
          </cell>
        </row>
        <row r="1198">
          <cell r="A1198" t="str">
            <v>F802</v>
          </cell>
          <cell r="B1198" t="str">
            <v>Bomba eletr p/ injeção de nata MAC</v>
          </cell>
          <cell r="C1198" t="str">
            <v>dia</v>
          </cell>
          <cell r="D1198">
            <v>8</v>
          </cell>
          <cell r="E1198" t="str">
            <v>h</v>
          </cell>
        </row>
        <row r="1199">
          <cell r="A1199" t="str">
            <v>F803</v>
          </cell>
          <cell r="B1199" t="str">
            <v>Macaco p/ protensão MAC 7</v>
          </cell>
          <cell r="C1199" t="str">
            <v>dia</v>
          </cell>
          <cell r="D1199">
            <v>8</v>
          </cell>
          <cell r="E1199" t="str">
            <v>h</v>
          </cell>
        </row>
        <row r="1200">
          <cell r="A1200" t="str">
            <v>F804</v>
          </cell>
          <cell r="B1200" t="str">
            <v>Macaco p/ protensão MAC 12</v>
          </cell>
          <cell r="C1200" t="str">
            <v>dia</v>
          </cell>
          <cell r="D1200">
            <v>8</v>
          </cell>
          <cell r="E1200" t="str">
            <v>h</v>
          </cell>
        </row>
        <row r="1201">
          <cell r="A1201" t="str">
            <v>F805</v>
          </cell>
          <cell r="B1201" t="str">
            <v>Macaco p/ protensão MAC 4</v>
          </cell>
          <cell r="C1201" t="str">
            <v>dia</v>
          </cell>
          <cell r="D1201">
            <v>8</v>
          </cell>
          <cell r="E1201" t="str">
            <v>h</v>
          </cell>
        </row>
        <row r="1202">
          <cell r="A1202" t="str">
            <v>F807</v>
          </cell>
          <cell r="B1202" t="str">
            <v>Bomba hidr. alta pressão STUP</v>
          </cell>
          <cell r="C1202" t="str">
            <v>dia</v>
          </cell>
          <cell r="D1202">
            <v>8</v>
          </cell>
          <cell r="E1202" t="str">
            <v>h</v>
          </cell>
        </row>
        <row r="1203">
          <cell r="A1203" t="str">
            <v>F808</v>
          </cell>
          <cell r="B1203" t="str">
            <v>Bomba eletr. injeção de nata STUP</v>
          </cell>
          <cell r="C1203" t="str">
            <v>dia</v>
          </cell>
          <cell r="D1203">
            <v>8</v>
          </cell>
          <cell r="E1203" t="str">
            <v>h</v>
          </cell>
        </row>
        <row r="1204">
          <cell r="A1204" t="str">
            <v>F809</v>
          </cell>
          <cell r="B1204" t="str">
            <v>Macaco p/ protensão STUP</v>
          </cell>
          <cell r="C1204" t="str">
            <v>dia</v>
          </cell>
          <cell r="D1204">
            <v>8</v>
          </cell>
          <cell r="E1204" t="str">
            <v>h</v>
          </cell>
        </row>
        <row r="1205">
          <cell r="A1205" t="str">
            <v>F810</v>
          </cell>
          <cell r="B1205" t="str">
            <v>Macaco p/ protensão STUP</v>
          </cell>
          <cell r="C1205" t="str">
            <v>dia</v>
          </cell>
          <cell r="D1205">
            <v>8</v>
          </cell>
          <cell r="E1205" t="str">
            <v>h</v>
          </cell>
        </row>
        <row r="1206">
          <cell r="A1206" t="str">
            <v>F811</v>
          </cell>
          <cell r="B1206" t="str">
            <v>Macaco p/ protensão STUP</v>
          </cell>
          <cell r="C1206" t="str">
            <v>dia</v>
          </cell>
          <cell r="D1206">
            <v>8</v>
          </cell>
          <cell r="E1206" t="str">
            <v>h</v>
          </cell>
        </row>
        <row r="1207">
          <cell r="A1207" t="str">
            <v>F812</v>
          </cell>
          <cell r="B1207" t="str">
            <v>Macaco p/ protensão STUP</v>
          </cell>
          <cell r="C1207" t="str">
            <v>dia</v>
          </cell>
          <cell r="D1207">
            <v>8</v>
          </cell>
          <cell r="E1207" t="str">
            <v>h</v>
          </cell>
        </row>
        <row r="1208">
          <cell r="A1208" t="str">
            <v>F813</v>
          </cell>
          <cell r="B1208" t="str">
            <v>Macaco p/ prot. de tirante D=32mm</v>
          </cell>
          <cell r="C1208" t="str">
            <v>dia</v>
          </cell>
          <cell r="D1208">
            <v>8</v>
          </cell>
          <cell r="E1208" t="str">
            <v>h</v>
          </cell>
        </row>
        <row r="1209">
          <cell r="A1209" t="str">
            <v>F814</v>
          </cell>
          <cell r="B1209" t="str">
            <v>Injeção de nata de cimento</v>
          </cell>
          <cell r="C1209" t="str">
            <v>m</v>
          </cell>
          <cell r="D1209">
            <v>1</v>
          </cell>
          <cell r="E1209" t="str">
            <v>m</v>
          </cell>
        </row>
        <row r="1210">
          <cell r="A1210" t="str">
            <v>F943</v>
          </cell>
          <cell r="B1210" t="str">
            <v>Terra Armada - moldes metálicos</v>
          </cell>
          <cell r="C1210" t="str">
            <v>cj</v>
          </cell>
          <cell r="D1210">
            <v>1</v>
          </cell>
          <cell r="E1210" t="str">
            <v>m3</v>
          </cell>
        </row>
        <row r="1211">
          <cell r="A1211" t="str">
            <v>M001</v>
          </cell>
          <cell r="B1211" t="str">
            <v>Gasolina</v>
          </cell>
          <cell r="C1211" t="str">
            <v>l</v>
          </cell>
          <cell r="D1211">
            <v>1</v>
          </cell>
          <cell r="E1211" t="str">
            <v>l</v>
          </cell>
        </row>
        <row r="1212">
          <cell r="A1212" t="str">
            <v>M002</v>
          </cell>
          <cell r="B1212" t="str">
            <v>Diesel</v>
          </cell>
          <cell r="C1212" t="str">
            <v>l</v>
          </cell>
          <cell r="D1212">
            <v>1</v>
          </cell>
          <cell r="E1212" t="str">
            <v>l</v>
          </cell>
        </row>
        <row r="1213">
          <cell r="A1213" t="str">
            <v>M003</v>
          </cell>
          <cell r="B1213" t="str">
            <v>Óleo combustível 1A</v>
          </cell>
          <cell r="C1213" t="str">
            <v>l</v>
          </cell>
          <cell r="D1213">
            <v>1</v>
          </cell>
          <cell r="E1213" t="str">
            <v>l</v>
          </cell>
        </row>
        <row r="1214">
          <cell r="A1214" t="str">
            <v>M004</v>
          </cell>
          <cell r="B1214" t="str">
            <v>Álcool</v>
          </cell>
          <cell r="C1214" t="str">
            <v>l</v>
          </cell>
          <cell r="D1214">
            <v>1</v>
          </cell>
          <cell r="E1214" t="str">
            <v>l</v>
          </cell>
        </row>
        <row r="1215">
          <cell r="A1215" t="str">
            <v>M005</v>
          </cell>
          <cell r="B1215" t="str">
            <v>Energia elétrica</v>
          </cell>
          <cell r="C1215" t="str">
            <v>kwh</v>
          </cell>
          <cell r="D1215">
            <v>1</v>
          </cell>
          <cell r="E1215" t="str">
            <v>kwh</v>
          </cell>
        </row>
        <row r="1216">
          <cell r="A1216" t="str">
            <v>M101</v>
          </cell>
          <cell r="B1216" t="str">
            <v>Cimento asfáltico CAP-20</v>
          </cell>
          <cell r="C1216" t="str">
            <v>t</v>
          </cell>
          <cell r="D1216">
            <v>1</v>
          </cell>
          <cell r="E1216" t="str">
            <v>t</v>
          </cell>
        </row>
        <row r="1217">
          <cell r="A1217" t="str">
            <v>M102</v>
          </cell>
          <cell r="B1217" t="str">
            <v>Cimento asfáltico CAP-40</v>
          </cell>
          <cell r="C1217" t="str">
            <v>t</v>
          </cell>
          <cell r="D1217">
            <v>1</v>
          </cell>
          <cell r="E1217" t="str">
            <v>t</v>
          </cell>
        </row>
        <row r="1218">
          <cell r="A1218" t="str">
            <v>M103</v>
          </cell>
          <cell r="B1218" t="str">
            <v>Asfalto diluído CM-30</v>
          </cell>
          <cell r="C1218" t="str">
            <v>t</v>
          </cell>
          <cell r="D1218">
            <v>1</v>
          </cell>
          <cell r="E1218" t="str">
            <v>t</v>
          </cell>
        </row>
        <row r="1219">
          <cell r="A1219" t="str">
            <v>M104</v>
          </cell>
          <cell r="B1219" t="str">
            <v>Emulsão asfáltica RR-1C</v>
          </cell>
          <cell r="C1219" t="str">
            <v>t</v>
          </cell>
          <cell r="D1219">
            <v>1</v>
          </cell>
          <cell r="E1219" t="str">
            <v>t</v>
          </cell>
        </row>
        <row r="1220">
          <cell r="A1220" t="str">
            <v>M105</v>
          </cell>
          <cell r="B1220" t="str">
            <v>Emulsão asfáltica RR-2C</v>
          </cell>
          <cell r="C1220" t="str">
            <v>t</v>
          </cell>
          <cell r="D1220">
            <v>1</v>
          </cell>
          <cell r="E1220" t="str">
            <v>t</v>
          </cell>
        </row>
        <row r="1221">
          <cell r="A1221" t="str">
            <v>M106</v>
          </cell>
          <cell r="B1221" t="str">
            <v>Cimento asfáltico CAP 7</v>
          </cell>
          <cell r="C1221" t="str">
            <v>t</v>
          </cell>
          <cell r="D1221">
            <v>1</v>
          </cell>
          <cell r="E1221" t="str">
            <v>t</v>
          </cell>
        </row>
        <row r="1222">
          <cell r="A1222" t="str">
            <v>M107</v>
          </cell>
          <cell r="B1222" t="str">
            <v>Emulsão asfáltica RM-1C</v>
          </cell>
          <cell r="C1222" t="str">
            <v>t</v>
          </cell>
          <cell r="D1222">
            <v>1</v>
          </cell>
          <cell r="E1222" t="str">
            <v>t</v>
          </cell>
        </row>
        <row r="1223">
          <cell r="A1223" t="str">
            <v>M108</v>
          </cell>
          <cell r="B1223" t="str">
            <v>Emulsão asfáltica RM-2C</v>
          </cell>
          <cell r="C1223" t="str">
            <v>t</v>
          </cell>
          <cell r="D1223">
            <v>1</v>
          </cell>
          <cell r="E1223" t="str">
            <v>t</v>
          </cell>
        </row>
        <row r="1224">
          <cell r="A1224" t="str">
            <v>M109</v>
          </cell>
          <cell r="B1224" t="str">
            <v>Emulsão asfáltica RL-1C</v>
          </cell>
          <cell r="C1224" t="str">
            <v>t</v>
          </cell>
          <cell r="D1224">
            <v>1</v>
          </cell>
          <cell r="E1224" t="str">
            <v>t</v>
          </cell>
        </row>
        <row r="1225">
          <cell r="A1225" t="str">
            <v>M110</v>
          </cell>
          <cell r="B1225" t="str">
            <v>Emulsão polim. p/ micro-rev. a frio</v>
          </cell>
          <cell r="C1225" t="str">
            <v>t</v>
          </cell>
          <cell r="D1225">
            <v>1</v>
          </cell>
          <cell r="E1225" t="str">
            <v>t</v>
          </cell>
        </row>
        <row r="1226">
          <cell r="A1226" t="str">
            <v>M111</v>
          </cell>
          <cell r="B1226" t="str">
            <v>Aditivo p/ controle de ruptura</v>
          </cell>
          <cell r="C1226" t="str">
            <v>kg</v>
          </cell>
          <cell r="D1226">
            <v>1</v>
          </cell>
          <cell r="E1226" t="str">
            <v>kg</v>
          </cell>
        </row>
        <row r="1227">
          <cell r="A1227" t="str">
            <v>M112</v>
          </cell>
          <cell r="B1227" t="str">
            <v>Aditivo sólido (fibras)</v>
          </cell>
          <cell r="C1227" t="str">
            <v>kg</v>
          </cell>
          <cell r="D1227">
            <v>1</v>
          </cell>
          <cell r="E1227" t="str">
            <v>kg</v>
          </cell>
        </row>
        <row r="1228">
          <cell r="A1228" t="str">
            <v>M114</v>
          </cell>
          <cell r="B1228" t="str">
            <v>Agente rejuv. p/ recicl. a quente</v>
          </cell>
          <cell r="C1228" t="str">
            <v>t</v>
          </cell>
          <cell r="D1228">
            <v>1</v>
          </cell>
          <cell r="E1228" t="str">
            <v>t</v>
          </cell>
        </row>
        <row r="1229">
          <cell r="A1229" t="str">
            <v>M201</v>
          </cell>
          <cell r="B1229" t="str">
            <v>Cimento portland CP-32 (a granel)</v>
          </cell>
          <cell r="C1229" t="str">
            <v>kg</v>
          </cell>
          <cell r="D1229">
            <v>1</v>
          </cell>
          <cell r="E1229" t="str">
            <v>kg</v>
          </cell>
        </row>
        <row r="1230">
          <cell r="A1230" t="str">
            <v>M202</v>
          </cell>
          <cell r="B1230" t="str">
            <v>Cimento portland CP-32</v>
          </cell>
          <cell r="C1230" t="str">
            <v>sc</v>
          </cell>
          <cell r="D1230">
            <v>50</v>
          </cell>
          <cell r="E1230" t="str">
            <v>kg</v>
          </cell>
        </row>
        <row r="1231">
          <cell r="A1231" t="str">
            <v>M307</v>
          </cell>
          <cell r="B1231" t="str">
            <v>Cordoalha CP-190 RB D=12,7mm</v>
          </cell>
          <cell r="C1231" t="str">
            <v>kg</v>
          </cell>
          <cell r="D1231">
            <v>1</v>
          </cell>
          <cell r="E1231" t="str">
            <v>kg</v>
          </cell>
        </row>
        <row r="1232">
          <cell r="A1232" t="str">
            <v>M319</v>
          </cell>
          <cell r="B1232" t="str">
            <v>Arame recozido nº. 18</v>
          </cell>
          <cell r="C1232" t="str">
            <v>kg</v>
          </cell>
          <cell r="D1232">
            <v>1</v>
          </cell>
          <cell r="E1232" t="str">
            <v>kg</v>
          </cell>
        </row>
        <row r="1233">
          <cell r="A1233" t="str">
            <v>M320</v>
          </cell>
          <cell r="B1233" t="str">
            <v>Pregos (18x30)</v>
          </cell>
          <cell r="C1233" t="str">
            <v>kg</v>
          </cell>
          <cell r="D1233">
            <v>1</v>
          </cell>
          <cell r="E1233" t="str">
            <v>kg</v>
          </cell>
        </row>
        <row r="1234">
          <cell r="A1234" t="str">
            <v>M321</v>
          </cell>
          <cell r="B1234" t="str">
            <v>Arame farpado nº. 16 galv. simples</v>
          </cell>
          <cell r="C1234" t="str">
            <v>rl</v>
          </cell>
          <cell r="D1234">
            <v>250</v>
          </cell>
          <cell r="E1234" t="str">
            <v>m</v>
          </cell>
        </row>
        <row r="1235">
          <cell r="A1235" t="str">
            <v>M322</v>
          </cell>
          <cell r="B1235" t="str">
            <v>Grampo para cerca galvanizado 1 x 9</v>
          </cell>
          <cell r="C1235" t="str">
            <v>kg</v>
          </cell>
          <cell r="D1235">
            <v>1</v>
          </cell>
          <cell r="E1235" t="str">
            <v>kg</v>
          </cell>
        </row>
        <row r="1236">
          <cell r="A1236" t="str">
            <v>M323</v>
          </cell>
          <cell r="B1236" t="str">
            <v>Cantoneira de aço 4" x 4" x 3/8"</v>
          </cell>
          <cell r="C1236" t="str">
            <v>kg</v>
          </cell>
          <cell r="D1236">
            <v>1</v>
          </cell>
          <cell r="E1236" t="str">
            <v>kg</v>
          </cell>
        </row>
        <row r="1237">
          <cell r="A1237" t="str">
            <v>M324</v>
          </cell>
          <cell r="B1237" t="str">
            <v>Pórtico metálico (15 a 17m de vão)</v>
          </cell>
          <cell r="C1237" t="str">
            <v>un</v>
          </cell>
          <cell r="D1237">
            <v>1</v>
          </cell>
          <cell r="E1237" t="str">
            <v>un</v>
          </cell>
        </row>
        <row r="1238">
          <cell r="A1238" t="str">
            <v>M325</v>
          </cell>
          <cell r="B1238" t="str">
            <v>Trilho metálico TR-37 (usado)</v>
          </cell>
          <cell r="C1238" t="str">
            <v>kg</v>
          </cell>
          <cell r="D1238">
            <v>1</v>
          </cell>
          <cell r="E1238" t="str">
            <v>kg</v>
          </cell>
        </row>
        <row r="1239">
          <cell r="A1239" t="str">
            <v>M326</v>
          </cell>
          <cell r="B1239" t="str">
            <v>Série de brocas S-12 D=22 mm</v>
          </cell>
          <cell r="C1239" t="str">
            <v>un</v>
          </cell>
          <cell r="D1239">
            <v>1</v>
          </cell>
          <cell r="E1239" t="str">
            <v>un</v>
          </cell>
        </row>
        <row r="1240">
          <cell r="A1240" t="str">
            <v>M328</v>
          </cell>
          <cell r="B1240" t="str">
            <v>Luva de emenda D=32mm</v>
          </cell>
          <cell r="C1240" t="str">
            <v>un</v>
          </cell>
          <cell r="D1240">
            <v>1</v>
          </cell>
          <cell r="E1240" t="str">
            <v>un</v>
          </cell>
        </row>
        <row r="1241">
          <cell r="A1241" t="str">
            <v>M330</v>
          </cell>
          <cell r="B1241" t="str">
            <v>Calha met. semicircular D=40 cm</v>
          </cell>
          <cell r="C1241" t="str">
            <v>m</v>
          </cell>
          <cell r="D1241">
            <v>1</v>
          </cell>
          <cell r="E1241" t="str">
            <v>m</v>
          </cell>
        </row>
        <row r="1242">
          <cell r="A1242" t="str">
            <v>M331</v>
          </cell>
          <cell r="B1242" t="str">
            <v>Paraf. fixação calha met. (1/2"x1")</v>
          </cell>
          <cell r="C1242" t="str">
            <v>un</v>
          </cell>
          <cell r="D1242">
            <v>1</v>
          </cell>
          <cell r="E1242" t="str">
            <v>un</v>
          </cell>
        </row>
        <row r="1243">
          <cell r="A1243" t="str">
            <v>M332</v>
          </cell>
          <cell r="B1243" t="str">
            <v>Paraf. forma de madeira (1/2"x3")</v>
          </cell>
          <cell r="C1243" t="str">
            <v>kg</v>
          </cell>
          <cell r="D1243">
            <v>1</v>
          </cell>
          <cell r="E1243" t="str">
            <v>kg</v>
          </cell>
        </row>
        <row r="1244">
          <cell r="A1244" t="str">
            <v>M334</v>
          </cell>
          <cell r="B1244" t="str">
            <v>Paraf. zinc. c/ fenda 1 1/2"x3/16"</v>
          </cell>
          <cell r="C1244" t="str">
            <v>un</v>
          </cell>
          <cell r="D1244">
            <v>1</v>
          </cell>
          <cell r="E1244" t="str">
            <v>un</v>
          </cell>
        </row>
        <row r="1245">
          <cell r="A1245" t="str">
            <v>M335</v>
          </cell>
          <cell r="B1245" t="str">
            <v>Paraf. zincado francês 4" x 5/16"</v>
          </cell>
          <cell r="C1245" t="str">
            <v>un</v>
          </cell>
          <cell r="D1245">
            <v>1</v>
          </cell>
          <cell r="E1245" t="str">
            <v>un</v>
          </cell>
        </row>
        <row r="1246">
          <cell r="A1246" t="str">
            <v>M338</v>
          </cell>
          <cell r="B1246" t="str">
            <v>Cano de ferro D=3/4"</v>
          </cell>
          <cell r="C1246" t="str">
            <v>pç</v>
          </cell>
          <cell r="D1246">
            <v>6</v>
          </cell>
          <cell r="E1246" t="str">
            <v>m</v>
          </cell>
        </row>
        <row r="1247">
          <cell r="A1247" t="str">
            <v>M339</v>
          </cell>
          <cell r="B1247" t="str">
            <v>Cantoneira ferro (3,0"x3,0"x3/8")</v>
          </cell>
          <cell r="C1247" t="str">
            <v>kg</v>
          </cell>
          <cell r="D1247">
            <v>1</v>
          </cell>
          <cell r="E1247" t="str">
            <v>kg</v>
          </cell>
        </row>
        <row r="1248">
          <cell r="A1248" t="str">
            <v>M340</v>
          </cell>
          <cell r="B1248" t="str">
            <v>Tampão de ferro fundido</v>
          </cell>
          <cell r="C1248" t="str">
            <v>un</v>
          </cell>
          <cell r="D1248">
            <v>1</v>
          </cell>
          <cell r="E1248" t="str">
            <v>un</v>
          </cell>
        </row>
        <row r="1249">
          <cell r="A1249" t="str">
            <v>M341</v>
          </cell>
          <cell r="B1249" t="str">
            <v>Defensa met. maleável simples</v>
          </cell>
          <cell r="C1249" t="str">
            <v>mod</v>
          </cell>
          <cell r="D1249">
            <v>1</v>
          </cell>
          <cell r="E1249" t="str">
            <v>mod</v>
          </cell>
        </row>
        <row r="1250">
          <cell r="A1250" t="str">
            <v>M342</v>
          </cell>
          <cell r="B1250" t="str">
            <v>Defensa met. maleável dupla</v>
          </cell>
          <cell r="C1250" t="str">
            <v>mod</v>
          </cell>
          <cell r="D1250">
            <v>1</v>
          </cell>
          <cell r="E1250" t="str">
            <v>mod</v>
          </cell>
        </row>
        <row r="1251">
          <cell r="A1251" t="str">
            <v>M343</v>
          </cell>
          <cell r="B1251" t="str">
            <v>Defensa met. semi-maleável simples</v>
          </cell>
          <cell r="C1251" t="str">
            <v>mod</v>
          </cell>
          <cell r="D1251">
            <v>1</v>
          </cell>
          <cell r="E1251" t="str">
            <v>mod</v>
          </cell>
        </row>
        <row r="1252">
          <cell r="A1252" t="str">
            <v>M344</v>
          </cell>
          <cell r="B1252" t="str">
            <v>Defensa met. semi-maleável dupla</v>
          </cell>
          <cell r="C1252" t="str">
            <v>mod</v>
          </cell>
          <cell r="D1252">
            <v>1</v>
          </cell>
          <cell r="E1252" t="str">
            <v>mod</v>
          </cell>
        </row>
        <row r="1253">
          <cell r="A1253" t="str">
            <v>M345</v>
          </cell>
          <cell r="B1253" t="str">
            <v>Chapa de aço n. 28 (fina)</v>
          </cell>
          <cell r="C1253" t="str">
            <v>kg</v>
          </cell>
          <cell r="D1253">
            <v>1</v>
          </cell>
          <cell r="E1253" t="str">
            <v>kg</v>
          </cell>
        </row>
        <row r="1254">
          <cell r="A1254" t="str">
            <v>M346</v>
          </cell>
          <cell r="B1254" t="str">
            <v>Chapa de aço n. 16 (tratada)</v>
          </cell>
          <cell r="C1254" t="str">
            <v>m2</v>
          </cell>
          <cell r="D1254">
            <v>1</v>
          </cell>
          <cell r="E1254" t="str">
            <v>m2</v>
          </cell>
        </row>
        <row r="1255">
          <cell r="A1255" t="str">
            <v>M347</v>
          </cell>
          <cell r="B1255" t="str">
            <v>Dente p/ fresadora 1000 C</v>
          </cell>
          <cell r="C1255" t="str">
            <v>un</v>
          </cell>
          <cell r="D1255">
            <v>1</v>
          </cell>
          <cell r="E1255" t="str">
            <v>un</v>
          </cell>
        </row>
        <row r="1256">
          <cell r="A1256" t="str">
            <v>M348</v>
          </cell>
          <cell r="B1256" t="str">
            <v>Porta dente p/ fresadora 1000 C</v>
          </cell>
          <cell r="C1256" t="str">
            <v>un</v>
          </cell>
          <cell r="D1256">
            <v>1</v>
          </cell>
          <cell r="E1256" t="str">
            <v>un</v>
          </cell>
        </row>
        <row r="1257">
          <cell r="A1257" t="str">
            <v>M349</v>
          </cell>
          <cell r="B1257" t="str">
            <v>Dente p/ fresadora 2000 DC</v>
          </cell>
          <cell r="C1257" t="str">
            <v>un</v>
          </cell>
          <cell r="D1257">
            <v>1</v>
          </cell>
          <cell r="E1257" t="str">
            <v>un</v>
          </cell>
        </row>
        <row r="1258">
          <cell r="A1258" t="str">
            <v>M350</v>
          </cell>
          <cell r="B1258" t="str">
            <v>Porta dente p/ fresadora 2000 DC</v>
          </cell>
          <cell r="C1258" t="str">
            <v>un</v>
          </cell>
          <cell r="D1258">
            <v>1</v>
          </cell>
          <cell r="E1258" t="str">
            <v>un</v>
          </cell>
        </row>
        <row r="1259">
          <cell r="A1259" t="str">
            <v>M351</v>
          </cell>
          <cell r="B1259" t="str">
            <v>Estrut. (tunnel liner) D=1,6m galv.</v>
          </cell>
          <cell r="C1259" t="str">
            <v>m</v>
          </cell>
          <cell r="D1259">
            <v>1</v>
          </cell>
          <cell r="E1259" t="str">
            <v>m</v>
          </cell>
        </row>
        <row r="1260">
          <cell r="A1260" t="str">
            <v>M352</v>
          </cell>
          <cell r="B1260" t="str">
            <v>Estrut. (tunnel liner) D=2,0m galv.</v>
          </cell>
          <cell r="C1260" t="str">
            <v>m</v>
          </cell>
          <cell r="D1260">
            <v>1</v>
          </cell>
          <cell r="E1260" t="str">
            <v>m</v>
          </cell>
        </row>
        <row r="1261">
          <cell r="A1261" t="str">
            <v>M353</v>
          </cell>
          <cell r="B1261" t="str">
            <v>Estrut. (tunnel liner) D=1,6m epoxy</v>
          </cell>
          <cell r="C1261" t="str">
            <v>m</v>
          </cell>
          <cell r="D1261">
            <v>1</v>
          </cell>
          <cell r="E1261" t="str">
            <v>m</v>
          </cell>
        </row>
        <row r="1262">
          <cell r="A1262" t="str">
            <v>M354</v>
          </cell>
          <cell r="B1262" t="str">
            <v>Estrut, (tunnel liner) D=2,0m epoxy</v>
          </cell>
          <cell r="C1262" t="str">
            <v>m</v>
          </cell>
          <cell r="D1262">
            <v>1</v>
          </cell>
          <cell r="E1262" t="str">
            <v>m</v>
          </cell>
        </row>
        <row r="1263">
          <cell r="A1263" t="str">
            <v>M355</v>
          </cell>
          <cell r="B1263" t="str">
            <v>Chapa mult. D=1,60 m rev. galv.</v>
          </cell>
          <cell r="C1263" t="str">
            <v>m</v>
          </cell>
          <cell r="D1263">
            <v>1</v>
          </cell>
          <cell r="E1263" t="str">
            <v>m</v>
          </cell>
        </row>
        <row r="1264">
          <cell r="A1264" t="str">
            <v>M356</v>
          </cell>
          <cell r="B1264" t="str">
            <v>Chapa mult. D=2,00 m rev. galv.</v>
          </cell>
          <cell r="C1264" t="str">
            <v>m</v>
          </cell>
          <cell r="D1264">
            <v>1</v>
          </cell>
          <cell r="E1264" t="str">
            <v>m</v>
          </cell>
        </row>
        <row r="1265">
          <cell r="A1265" t="str">
            <v>M357</v>
          </cell>
          <cell r="B1265" t="str">
            <v>Chapa mult. D=1,60 m rev. epoxy</v>
          </cell>
          <cell r="C1265" t="str">
            <v>m</v>
          </cell>
          <cell r="D1265">
            <v>1</v>
          </cell>
          <cell r="E1265" t="str">
            <v>m</v>
          </cell>
        </row>
        <row r="1266">
          <cell r="A1266" t="str">
            <v>M358</v>
          </cell>
          <cell r="B1266" t="str">
            <v>Chapa mult. D=2,00 m rev. epoxy</v>
          </cell>
          <cell r="C1266" t="str">
            <v>m</v>
          </cell>
          <cell r="D1266">
            <v>1</v>
          </cell>
          <cell r="E1266" t="str">
            <v>m</v>
          </cell>
        </row>
        <row r="1267">
          <cell r="A1267" t="str">
            <v>M359</v>
          </cell>
          <cell r="B1267" t="str">
            <v>Vigas "I" 254 x 117,5mm - 1ª alma</v>
          </cell>
          <cell r="C1267" t="str">
            <v>kg</v>
          </cell>
          <cell r="D1267">
            <v>1</v>
          </cell>
          <cell r="E1267" t="str">
            <v>kg</v>
          </cell>
        </row>
        <row r="1268">
          <cell r="A1268" t="str">
            <v>M361</v>
          </cell>
          <cell r="B1268" t="str">
            <v>Estrut.(tunnel liner) D=1,2m galv.</v>
          </cell>
          <cell r="C1268" t="str">
            <v>m</v>
          </cell>
          <cell r="D1268">
            <v>1</v>
          </cell>
          <cell r="E1268" t="str">
            <v>m</v>
          </cell>
        </row>
        <row r="1269">
          <cell r="A1269" t="str">
            <v>M362</v>
          </cell>
          <cell r="B1269" t="str">
            <v>Estrut. (tunnel liner) D=1,2m epoxy</v>
          </cell>
          <cell r="C1269" t="str">
            <v>m</v>
          </cell>
          <cell r="D1269">
            <v>1</v>
          </cell>
          <cell r="E1269" t="str">
            <v>m</v>
          </cell>
        </row>
        <row r="1270">
          <cell r="A1270" t="str">
            <v>M370</v>
          </cell>
          <cell r="B1270" t="str">
            <v>Bainha metálica diam. int.=45mm MAC</v>
          </cell>
          <cell r="C1270" t="str">
            <v>m</v>
          </cell>
          <cell r="D1270">
            <v>1</v>
          </cell>
          <cell r="E1270" t="str">
            <v>m</v>
          </cell>
        </row>
        <row r="1271">
          <cell r="A1271" t="str">
            <v>M371</v>
          </cell>
          <cell r="B1271" t="str">
            <v>Bainha metálica diam. int.=60mm MAC</v>
          </cell>
          <cell r="C1271" t="str">
            <v>m</v>
          </cell>
          <cell r="D1271">
            <v>1</v>
          </cell>
          <cell r="E1271" t="str">
            <v>m</v>
          </cell>
        </row>
        <row r="1272">
          <cell r="A1272" t="str">
            <v>M372</v>
          </cell>
          <cell r="B1272" t="str">
            <v>Bainha metálica diam. int.=55mm MAC</v>
          </cell>
          <cell r="C1272" t="str">
            <v>m</v>
          </cell>
          <cell r="D1272">
            <v>1</v>
          </cell>
          <cell r="E1272" t="str">
            <v>m</v>
          </cell>
        </row>
        <row r="1273">
          <cell r="A1273" t="str">
            <v>M373</v>
          </cell>
          <cell r="B1273" t="str">
            <v>Bainha metálica diam. int.=70mm MAC</v>
          </cell>
          <cell r="C1273" t="str">
            <v>m</v>
          </cell>
          <cell r="D1273">
            <v>1</v>
          </cell>
          <cell r="E1273" t="str">
            <v>m</v>
          </cell>
        </row>
        <row r="1274">
          <cell r="A1274" t="str">
            <v>M374</v>
          </cell>
          <cell r="B1274" t="str">
            <v>Ancoragem p/ cabo 4V D=1/2" MAC</v>
          </cell>
          <cell r="C1274" t="str">
            <v>cj</v>
          </cell>
          <cell r="D1274">
            <v>1</v>
          </cell>
          <cell r="E1274" t="str">
            <v>cj</v>
          </cell>
        </row>
        <row r="1275">
          <cell r="A1275" t="str">
            <v>M375</v>
          </cell>
          <cell r="B1275" t="str">
            <v>Ancoragem p/ cabo 6V D=1/2" MAC</v>
          </cell>
          <cell r="C1275" t="str">
            <v>cj</v>
          </cell>
          <cell r="D1275">
            <v>1</v>
          </cell>
          <cell r="E1275" t="str">
            <v>cj</v>
          </cell>
        </row>
        <row r="1276">
          <cell r="A1276" t="str">
            <v>M376</v>
          </cell>
          <cell r="B1276" t="str">
            <v>Ancoragem p/ cabo 7V D=1/2" MAC</v>
          </cell>
          <cell r="C1276" t="str">
            <v>cj</v>
          </cell>
          <cell r="D1276">
            <v>1</v>
          </cell>
          <cell r="E1276" t="str">
            <v>cj</v>
          </cell>
        </row>
        <row r="1277">
          <cell r="A1277" t="str">
            <v>M377</v>
          </cell>
          <cell r="B1277" t="str">
            <v>Ancoragem p/ cabo 12V D=1/2" MAC</v>
          </cell>
          <cell r="C1277" t="str">
            <v>cj</v>
          </cell>
          <cell r="D1277">
            <v>1</v>
          </cell>
          <cell r="E1277" t="str">
            <v>cj</v>
          </cell>
        </row>
        <row r="1278">
          <cell r="A1278" t="str">
            <v>M378</v>
          </cell>
          <cell r="B1278" t="str">
            <v>Apoio do porta dente frezad. 2000DC</v>
          </cell>
          <cell r="C1278" t="str">
            <v>un</v>
          </cell>
          <cell r="D1278">
            <v>1</v>
          </cell>
          <cell r="E1278" t="str">
            <v>un</v>
          </cell>
        </row>
        <row r="1279">
          <cell r="A1279" t="str">
            <v>M380</v>
          </cell>
          <cell r="B1279" t="str">
            <v>Bainha metálica D=45mm STUP</v>
          </cell>
          <cell r="C1279" t="str">
            <v>m</v>
          </cell>
          <cell r="D1279">
            <v>1</v>
          </cell>
          <cell r="E1279" t="str">
            <v>m</v>
          </cell>
        </row>
        <row r="1280">
          <cell r="A1280" t="str">
            <v>M381</v>
          </cell>
          <cell r="B1280" t="str">
            <v>Bainha metálica D=60mm STUP</v>
          </cell>
          <cell r="C1280" t="str">
            <v>m</v>
          </cell>
          <cell r="D1280">
            <v>1</v>
          </cell>
          <cell r="E1280" t="str">
            <v>m</v>
          </cell>
        </row>
        <row r="1281">
          <cell r="A1281" t="str">
            <v>M382</v>
          </cell>
          <cell r="B1281" t="str">
            <v>Bainha metálica D=55mm STUP</v>
          </cell>
          <cell r="C1281" t="str">
            <v>m</v>
          </cell>
          <cell r="D1281">
            <v>1</v>
          </cell>
          <cell r="E1281" t="str">
            <v>m</v>
          </cell>
        </row>
        <row r="1282">
          <cell r="A1282" t="str">
            <v>M383</v>
          </cell>
          <cell r="B1282" t="str">
            <v>Bainha metálica D=70mm STUP</v>
          </cell>
          <cell r="C1282" t="str">
            <v>m</v>
          </cell>
          <cell r="D1282">
            <v>1</v>
          </cell>
          <cell r="E1282" t="str">
            <v>m</v>
          </cell>
        </row>
        <row r="1283">
          <cell r="A1283" t="str">
            <v>M384</v>
          </cell>
          <cell r="B1283" t="str">
            <v>Ancoragem p/ cabo 4V D=1/2" STUP</v>
          </cell>
          <cell r="C1283" t="str">
            <v>cj</v>
          </cell>
          <cell r="D1283">
            <v>1</v>
          </cell>
          <cell r="E1283" t="str">
            <v>cj</v>
          </cell>
        </row>
        <row r="1284">
          <cell r="A1284" t="str">
            <v>M385</v>
          </cell>
          <cell r="B1284" t="str">
            <v>Ancoragem p/ cabo 6V D=1/2" STUP</v>
          </cell>
          <cell r="C1284" t="str">
            <v>cj</v>
          </cell>
          <cell r="D1284">
            <v>1</v>
          </cell>
          <cell r="E1284" t="str">
            <v>cj</v>
          </cell>
        </row>
        <row r="1285">
          <cell r="A1285" t="str">
            <v>M386</v>
          </cell>
          <cell r="B1285" t="str">
            <v>Ancoragem p/ cabo 7V D=1/2" STUP</v>
          </cell>
          <cell r="C1285" t="str">
            <v>cj</v>
          </cell>
          <cell r="D1285">
            <v>1</v>
          </cell>
          <cell r="E1285" t="str">
            <v>cj</v>
          </cell>
        </row>
        <row r="1286">
          <cell r="A1286" t="str">
            <v>M387</v>
          </cell>
          <cell r="B1286" t="str">
            <v>Ancoragem p/ cabo 12V D=1/2" STUP</v>
          </cell>
          <cell r="C1286" t="str">
            <v>cj</v>
          </cell>
          <cell r="D1286">
            <v>1</v>
          </cell>
          <cell r="E1286" t="str">
            <v>cj</v>
          </cell>
        </row>
        <row r="1287">
          <cell r="A1287" t="str">
            <v>M390</v>
          </cell>
          <cell r="B1287" t="str">
            <v>Porca de ancoragem D=32mm</v>
          </cell>
          <cell r="C1287" t="str">
            <v>un</v>
          </cell>
          <cell r="D1287">
            <v>1</v>
          </cell>
          <cell r="E1287" t="str">
            <v>un</v>
          </cell>
        </row>
        <row r="1288">
          <cell r="A1288" t="str">
            <v>M391</v>
          </cell>
          <cell r="B1288" t="str">
            <v>Contra porca h=35mm D=32mm</v>
          </cell>
          <cell r="C1288" t="str">
            <v>un</v>
          </cell>
          <cell r="D1288">
            <v>1</v>
          </cell>
          <cell r="E1288" t="str">
            <v>un</v>
          </cell>
        </row>
        <row r="1289">
          <cell r="A1289" t="str">
            <v>M392</v>
          </cell>
          <cell r="B1289" t="str">
            <v>Aço ST 85/105 D=32mm</v>
          </cell>
          <cell r="C1289" t="str">
            <v>m</v>
          </cell>
          <cell r="D1289">
            <v>1</v>
          </cell>
          <cell r="E1289" t="str">
            <v>m</v>
          </cell>
        </row>
        <row r="1290">
          <cell r="A1290" t="str">
            <v>M393</v>
          </cell>
          <cell r="B1290" t="str">
            <v>Placa de ancoragem - 200x200x38mm</v>
          </cell>
          <cell r="C1290" t="str">
            <v>un</v>
          </cell>
          <cell r="D1290">
            <v>1</v>
          </cell>
          <cell r="E1290" t="str">
            <v>un</v>
          </cell>
        </row>
        <row r="1291">
          <cell r="A1291" t="str">
            <v>M394</v>
          </cell>
          <cell r="B1291" t="str">
            <v>Bainha metálica D=38mm</v>
          </cell>
          <cell r="C1291" t="str">
            <v>m</v>
          </cell>
          <cell r="D1291">
            <v>1</v>
          </cell>
          <cell r="E1291" t="str">
            <v>m</v>
          </cell>
        </row>
        <row r="1292">
          <cell r="A1292" t="str">
            <v>M395</v>
          </cell>
          <cell r="B1292" t="str">
            <v>Bits p/ estabil. e recicl. RR/SS250</v>
          </cell>
          <cell r="C1292" t="str">
            <v>un</v>
          </cell>
          <cell r="D1292">
            <v>1</v>
          </cell>
          <cell r="E1292" t="str">
            <v>un</v>
          </cell>
        </row>
        <row r="1293">
          <cell r="A1293" t="str">
            <v>M396</v>
          </cell>
          <cell r="B1293" t="str">
            <v>Porta dente p/ est. e rec. RR/SS250</v>
          </cell>
          <cell r="C1293" t="str">
            <v>un</v>
          </cell>
          <cell r="D1293">
            <v>1</v>
          </cell>
          <cell r="E1293" t="str">
            <v>un</v>
          </cell>
        </row>
        <row r="1294">
          <cell r="A1294" t="str">
            <v>M397</v>
          </cell>
          <cell r="B1294" t="str">
            <v>Dente de corte para equip. recicl.</v>
          </cell>
          <cell r="C1294" t="str">
            <v>un</v>
          </cell>
          <cell r="D1294">
            <v>1</v>
          </cell>
          <cell r="E1294" t="str">
            <v>un</v>
          </cell>
        </row>
        <row r="1295">
          <cell r="A1295" t="str">
            <v>M398</v>
          </cell>
          <cell r="B1295" t="str">
            <v>Chapa de 8,00 mm</v>
          </cell>
          <cell r="C1295" t="str">
            <v>kg</v>
          </cell>
          <cell r="D1295">
            <v>1</v>
          </cell>
          <cell r="E1295" t="str">
            <v>kg</v>
          </cell>
        </row>
        <row r="1296">
          <cell r="A1296" t="str">
            <v>M401</v>
          </cell>
          <cell r="B1296" t="str">
            <v>Pontaletes D=15 cm (tronco p/ esc.)</v>
          </cell>
          <cell r="C1296" t="str">
            <v>m</v>
          </cell>
          <cell r="D1296">
            <v>1</v>
          </cell>
          <cell r="E1296" t="str">
            <v>m</v>
          </cell>
        </row>
        <row r="1297">
          <cell r="A1297" t="str">
            <v>M402</v>
          </cell>
          <cell r="B1297" t="str">
            <v>Pontaletes D=20 cm (tronco p/ esc.)</v>
          </cell>
          <cell r="C1297" t="str">
            <v>m</v>
          </cell>
          <cell r="D1297">
            <v>1</v>
          </cell>
          <cell r="E1297" t="str">
            <v>m</v>
          </cell>
        </row>
        <row r="1298">
          <cell r="A1298" t="str">
            <v>M403</v>
          </cell>
          <cell r="B1298" t="str">
            <v>Mourão madeira H=2,15 m D=9 cm</v>
          </cell>
          <cell r="C1298" t="str">
            <v>un</v>
          </cell>
          <cell r="D1298">
            <v>1</v>
          </cell>
          <cell r="E1298" t="str">
            <v>un</v>
          </cell>
        </row>
        <row r="1299">
          <cell r="A1299" t="str">
            <v>M404</v>
          </cell>
          <cell r="B1299" t="str">
            <v>Mourão madeira H=2,50 m D=12 cm</v>
          </cell>
          <cell r="C1299" t="str">
            <v>un</v>
          </cell>
          <cell r="D1299">
            <v>1</v>
          </cell>
          <cell r="E1299" t="str">
            <v>un</v>
          </cell>
        </row>
        <row r="1300">
          <cell r="A1300" t="str">
            <v>M405</v>
          </cell>
          <cell r="B1300" t="str">
            <v>Ripas de 2,5 cm x 5,0 cm</v>
          </cell>
          <cell r="C1300" t="str">
            <v>m</v>
          </cell>
          <cell r="D1300">
            <v>1</v>
          </cell>
          <cell r="E1300" t="str">
            <v>m</v>
          </cell>
        </row>
        <row r="1301">
          <cell r="A1301" t="str">
            <v>M406</v>
          </cell>
          <cell r="B1301" t="str">
            <v>Caibros de 7,5 cm x 7,5 cm</v>
          </cell>
          <cell r="C1301" t="str">
            <v>m</v>
          </cell>
          <cell r="D1301">
            <v>1</v>
          </cell>
          <cell r="E1301" t="str">
            <v>m</v>
          </cell>
        </row>
        <row r="1302">
          <cell r="A1302" t="str">
            <v>M407</v>
          </cell>
          <cell r="B1302" t="str">
            <v>Tábua pinho de 1ª 2,5 cm x 15,0 cm</v>
          </cell>
          <cell r="C1302" t="str">
            <v>m</v>
          </cell>
          <cell r="D1302">
            <v>1</v>
          </cell>
          <cell r="E1302" t="str">
            <v>m</v>
          </cell>
        </row>
        <row r="1303">
          <cell r="A1303" t="str">
            <v>M408</v>
          </cell>
          <cell r="B1303" t="str">
            <v>Tábua de 5ª 2,5 cm x 30,0 cm</v>
          </cell>
          <cell r="C1303" t="str">
            <v>m</v>
          </cell>
          <cell r="D1303">
            <v>1</v>
          </cell>
          <cell r="E1303" t="str">
            <v>m</v>
          </cell>
        </row>
        <row r="1304">
          <cell r="A1304" t="str">
            <v>M409</v>
          </cell>
          <cell r="B1304" t="str">
            <v>Pranchão de 1ª de 5,0 cm x 30,0 cm</v>
          </cell>
          <cell r="C1304" t="str">
            <v>m</v>
          </cell>
          <cell r="D1304">
            <v>1</v>
          </cell>
          <cell r="E1304" t="str">
            <v>m</v>
          </cell>
        </row>
        <row r="1305">
          <cell r="A1305" t="str">
            <v>M410</v>
          </cell>
          <cell r="B1305" t="str">
            <v>Compensado resinado de 17 mm</v>
          </cell>
          <cell r="C1305" t="str">
            <v>un</v>
          </cell>
          <cell r="D1305">
            <v>2.42</v>
          </cell>
          <cell r="E1305" t="str">
            <v>m2</v>
          </cell>
        </row>
        <row r="1306">
          <cell r="A1306" t="str">
            <v>M411</v>
          </cell>
          <cell r="B1306" t="str">
            <v>Compensado plastificado de 17 mm</v>
          </cell>
          <cell r="C1306" t="str">
            <v>un</v>
          </cell>
          <cell r="D1306">
            <v>2.97</v>
          </cell>
          <cell r="E1306" t="str">
            <v>m2</v>
          </cell>
        </row>
        <row r="1307">
          <cell r="A1307" t="str">
            <v>M412</v>
          </cell>
          <cell r="B1307" t="str">
            <v>Gastalho 10 x 2,0 cm</v>
          </cell>
          <cell r="C1307" t="str">
            <v>m</v>
          </cell>
          <cell r="D1307">
            <v>1</v>
          </cell>
          <cell r="E1307" t="str">
            <v>m</v>
          </cell>
        </row>
        <row r="1308">
          <cell r="A1308" t="str">
            <v>M413</v>
          </cell>
          <cell r="B1308" t="str">
            <v>Gastalho 10 x 2,5 cm</v>
          </cell>
          <cell r="C1308" t="str">
            <v>m</v>
          </cell>
          <cell r="D1308">
            <v>1</v>
          </cell>
          <cell r="E1308" t="str">
            <v>m</v>
          </cell>
        </row>
        <row r="1309">
          <cell r="A1309" t="str">
            <v>M414</v>
          </cell>
          <cell r="B1309" t="str">
            <v>Pranchão 7,5 x 30,0 cm</v>
          </cell>
          <cell r="C1309" t="str">
            <v>un</v>
          </cell>
          <cell r="D1309">
            <v>1</v>
          </cell>
          <cell r="E1309" t="str">
            <v>m</v>
          </cell>
        </row>
        <row r="1310">
          <cell r="A1310" t="str">
            <v>M415</v>
          </cell>
          <cell r="B1310" t="str">
            <v>Tábua 2,5 x 22,5 cm</v>
          </cell>
          <cell r="C1310" t="str">
            <v>un</v>
          </cell>
          <cell r="D1310">
            <v>1</v>
          </cell>
          <cell r="E1310" t="str">
            <v>m</v>
          </cell>
        </row>
        <row r="1311">
          <cell r="A1311" t="str">
            <v>M501</v>
          </cell>
          <cell r="B1311" t="str">
            <v>Dinamite a 60% (gelatina especial)</v>
          </cell>
          <cell r="C1311" t="str">
            <v>kg</v>
          </cell>
          <cell r="D1311">
            <v>1</v>
          </cell>
          <cell r="E1311" t="str">
            <v>kg</v>
          </cell>
        </row>
        <row r="1312">
          <cell r="A1312" t="str">
            <v>M503</v>
          </cell>
          <cell r="B1312" t="str">
            <v>Espoleta comum n. 8</v>
          </cell>
          <cell r="C1312" t="str">
            <v>un</v>
          </cell>
          <cell r="D1312">
            <v>1</v>
          </cell>
          <cell r="E1312" t="str">
            <v>un</v>
          </cell>
        </row>
        <row r="1313">
          <cell r="A1313" t="str">
            <v>M505</v>
          </cell>
          <cell r="B1313" t="str">
            <v>Cordel detonante NP 10</v>
          </cell>
          <cell r="C1313" t="str">
            <v>m</v>
          </cell>
          <cell r="D1313">
            <v>1</v>
          </cell>
          <cell r="E1313" t="str">
            <v>m</v>
          </cell>
        </row>
        <row r="1314">
          <cell r="A1314" t="str">
            <v>M507</v>
          </cell>
          <cell r="B1314" t="str">
            <v>Retardador de cordel</v>
          </cell>
          <cell r="C1314" t="str">
            <v>un</v>
          </cell>
          <cell r="D1314">
            <v>1</v>
          </cell>
          <cell r="E1314" t="str">
            <v>un</v>
          </cell>
        </row>
        <row r="1315">
          <cell r="A1315" t="str">
            <v>M508</v>
          </cell>
          <cell r="B1315" t="str">
            <v>Estopim</v>
          </cell>
          <cell r="C1315" t="str">
            <v>m</v>
          </cell>
          <cell r="D1315">
            <v>1</v>
          </cell>
          <cell r="E1315" t="str">
            <v>m</v>
          </cell>
        </row>
        <row r="1316">
          <cell r="A1316" t="str">
            <v>M600</v>
          </cell>
          <cell r="B1316" t="str">
            <v>Tinta refletiva alquídica p/ 1 ano</v>
          </cell>
          <cell r="C1316" t="str">
            <v>ba</v>
          </cell>
          <cell r="D1316">
            <v>18</v>
          </cell>
          <cell r="E1316" t="str">
            <v>l</v>
          </cell>
        </row>
        <row r="1317">
          <cell r="A1317" t="str">
            <v>M601</v>
          </cell>
          <cell r="B1317" t="str">
            <v>Tinta refletiva acrílica p/ 2 anos</v>
          </cell>
          <cell r="C1317" t="str">
            <v>ba</v>
          </cell>
          <cell r="D1317">
            <v>18</v>
          </cell>
          <cell r="E1317" t="str">
            <v>l</v>
          </cell>
        </row>
        <row r="1318">
          <cell r="A1318" t="str">
            <v>M602</v>
          </cell>
          <cell r="B1318" t="str">
            <v>Adubo NPK (4.14.8)</v>
          </cell>
          <cell r="C1318" t="str">
            <v>kg</v>
          </cell>
          <cell r="D1318">
            <v>1</v>
          </cell>
          <cell r="E1318" t="str">
            <v>kg</v>
          </cell>
        </row>
        <row r="1319">
          <cell r="A1319" t="str">
            <v>M603</v>
          </cell>
          <cell r="B1319" t="str">
            <v>Inseticida</v>
          </cell>
          <cell r="C1319" t="str">
            <v>l</v>
          </cell>
          <cell r="D1319">
            <v>1</v>
          </cell>
          <cell r="E1319" t="str">
            <v>l</v>
          </cell>
        </row>
        <row r="1320">
          <cell r="A1320" t="str">
            <v>M604</v>
          </cell>
          <cell r="B1320" t="str">
            <v>Aditivo plastiment BV-40</v>
          </cell>
          <cell r="C1320" t="str">
            <v>tam</v>
          </cell>
          <cell r="D1320">
            <v>200</v>
          </cell>
          <cell r="E1320" t="str">
            <v>kg</v>
          </cell>
        </row>
        <row r="1321">
          <cell r="A1321" t="str">
            <v>M605</v>
          </cell>
          <cell r="B1321" t="str">
            <v>Cola para tubo PVC</v>
          </cell>
          <cell r="C1321" t="str">
            <v>tb</v>
          </cell>
          <cell r="D1321">
            <v>75</v>
          </cell>
          <cell r="E1321" t="str">
            <v>gr</v>
          </cell>
        </row>
        <row r="1322">
          <cell r="A1322" t="str">
            <v>M606</v>
          </cell>
          <cell r="B1322" t="str">
            <v>Tinta anti-corrosiva</v>
          </cell>
          <cell r="C1322" t="str">
            <v>ba</v>
          </cell>
          <cell r="D1322">
            <v>18</v>
          </cell>
          <cell r="E1322" t="str">
            <v>l</v>
          </cell>
        </row>
        <row r="1323">
          <cell r="A1323" t="str">
            <v>M607</v>
          </cell>
          <cell r="B1323" t="str">
            <v>Óleo de linhaça</v>
          </cell>
          <cell r="C1323" t="str">
            <v>tam</v>
          </cell>
          <cell r="D1323">
            <v>200</v>
          </cell>
          <cell r="E1323" t="str">
            <v>l</v>
          </cell>
        </row>
        <row r="1324">
          <cell r="A1324" t="str">
            <v>M608</v>
          </cell>
          <cell r="B1324" t="str">
            <v>Detergente</v>
          </cell>
          <cell r="C1324" t="str">
            <v>ba</v>
          </cell>
          <cell r="D1324">
            <v>18</v>
          </cell>
          <cell r="E1324" t="str">
            <v>l</v>
          </cell>
        </row>
        <row r="1325">
          <cell r="A1325" t="str">
            <v>M609</v>
          </cell>
          <cell r="B1325" t="str">
            <v>Tinta esmalte sintético fosco</v>
          </cell>
          <cell r="C1325" t="str">
            <v>ba</v>
          </cell>
          <cell r="D1325">
            <v>18</v>
          </cell>
          <cell r="E1325" t="str">
            <v>l</v>
          </cell>
        </row>
        <row r="1326">
          <cell r="A1326" t="str">
            <v>M610</v>
          </cell>
          <cell r="B1326" t="str">
            <v>Pintura epóxica - barra D= 32mm</v>
          </cell>
          <cell r="C1326" t="str">
            <v>m</v>
          </cell>
          <cell r="D1326">
            <v>1</v>
          </cell>
          <cell r="E1326" t="str">
            <v>m</v>
          </cell>
        </row>
        <row r="1327">
          <cell r="A1327" t="str">
            <v>M611</v>
          </cell>
          <cell r="B1327" t="str">
            <v>Redutor tipo 2002 prim. qualidade</v>
          </cell>
          <cell r="C1327" t="str">
            <v>l</v>
          </cell>
          <cell r="D1327">
            <v>1</v>
          </cell>
          <cell r="E1327" t="str">
            <v>l</v>
          </cell>
        </row>
        <row r="1328">
          <cell r="A1328" t="str">
            <v>M612</v>
          </cell>
          <cell r="B1328" t="str">
            <v>Lixa para ferro n. 100</v>
          </cell>
          <cell r="C1328" t="str">
            <v>un</v>
          </cell>
          <cell r="D1328">
            <v>1</v>
          </cell>
          <cell r="E1328" t="str">
            <v>un</v>
          </cell>
        </row>
        <row r="1329">
          <cell r="A1329" t="str">
            <v>M613</v>
          </cell>
          <cell r="B1329" t="str">
            <v>Base de resina alquídica (primer)</v>
          </cell>
          <cell r="C1329" t="str">
            <v>l</v>
          </cell>
          <cell r="D1329">
            <v>1</v>
          </cell>
          <cell r="E1329" t="str">
            <v>l</v>
          </cell>
        </row>
        <row r="1330">
          <cell r="A1330" t="str">
            <v>M615</v>
          </cell>
          <cell r="B1330" t="str">
            <v>Microesferas PRE-MIX</v>
          </cell>
          <cell r="C1330" t="str">
            <v>kg</v>
          </cell>
          <cell r="D1330">
            <v>1</v>
          </cell>
          <cell r="E1330" t="str">
            <v>kg</v>
          </cell>
        </row>
        <row r="1331">
          <cell r="A1331" t="str">
            <v>M616</v>
          </cell>
          <cell r="B1331" t="str">
            <v>Microesferas DROP-ON</v>
          </cell>
          <cell r="C1331" t="str">
            <v>kg</v>
          </cell>
          <cell r="D1331">
            <v>1</v>
          </cell>
          <cell r="E1331" t="str">
            <v>kg</v>
          </cell>
        </row>
        <row r="1332">
          <cell r="A1332" t="str">
            <v>M617</v>
          </cell>
          <cell r="B1332" t="str">
            <v>Massa termoplástica para extrusão</v>
          </cell>
          <cell r="C1332" t="str">
            <v>kg</v>
          </cell>
          <cell r="D1332">
            <v>1</v>
          </cell>
          <cell r="E1332" t="str">
            <v>kg</v>
          </cell>
        </row>
        <row r="1333">
          <cell r="A1333" t="str">
            <v>M618</v>
          </cell>
          <cell r="B1333" t="str">
            <v>Massa termoplástica para aspersão</v>
          </cell>
          <cell r="C1333" t="str">
            <v>kg</v>
          </cell>
          <cell r="D1333">
            <v>1</v>
          </cell>
          <cell r="E1333" t="str">
            <v>kg</v>
          </cell>
        </row>
        <row r="1334">
          <cell r="A1334" t="str">
            <v>M619</v>
          </cell>
          <cell r="B1334" t="str">
            <v>Cola poliester</v>
          </cell>
          <cell r="C1334" t="str">
            <v>kg</v>
          </cell>
          <cell r="D1334">
            <v>1</v>
          </cell>
          <cell r="E1334" t="str">
            <v>kg</v>
          </cell>
        </row>
        <row r="1335">
          <cell r="A1335" t="str">
            <v>M620</v>
          </cell>
          <cell r="B1335" t="str">
            <v>Protetor de cura do concreto</v>
          </cell>
          <cell r="C1335" t="str">
            <v>tam</v>
          </cell>
          <cell r="D1335">
            <v>180</v>
          </cell>
          <cell r="E1335" t="str">
            <v>kg</v>
          </cell>
        </row>
        <row r="1336">
          <cell r="A1336" t="str">
            <v>M621</v>
          </cell>
          <cell r="B1336" t="str">
            <v>Desmoldante</v>
          </cell>
          <cell r="C1336" t="str">
            <v>tam</v>
          </cell>
          <cell r="D1336">
            <v>180</v>
          </cell>
          <cell r="E1336" t="str">
            <v>kg</v>
          </cell>
        </row>
        <row r="1337">
          <cell r="A1337" t="str">
            <v>M622</v>
          </cell>
          <cell r="B1337" t="str">
            <v>Interplast N</v>
          </cell>
          <cell r="C1337" t="str">
            <v>sc</v>
          </cell>
          <cell r="D1337">
            <v>50</v>
          </cell>
          <cell r="E1337" t="str">
            <v>kg</v>
          </cell>
        </row>
        <row r="1338">
          <cell r="A1338" t="str">
            <v>M623</v>
          </cell>
          <cell r="B1338" t="str">
            <v>Gás propano</v>
          </cell>
          <cell r="C1338" t="str">
            <v>kg</v>
          </cell>
          <cell r="D1338">
            <v>1</v>
          </cell>
          <cell r="E1338" t="str">
            <v>kg</v>
          </cell>
        </row>
        <row r="1339">
          <cell r="A1339" t="str">
            <v>M624</v>
          </cell>
          <cell r="B1339" t="str">
            <v>Tinta para pré-marcação</v>
          </cell>
          <cell r="C1339" t="str">
            <v>l</v>
          </cell>
          <cell r="D1339">
            <v>1</v>
          </cell>
          <cell r="E1339" t="str">
            <v>l</v>
          </cell>
        </row>
        <row r="1340">
          <cell r="A1340" t="str">
            <v>M625</v>
          </cell>
          <cell r="B1340" t="str">
            <v>Acetileno</v>
          </cell>
          <cell r="C1340" t="str">
            <v>m3</v>
          </cell>
          <cell r="D1340">
            <v>1</v>
          </cell>
          <cell r="E1340" t="str">
            <v>m3</v>
          </cell>
        </row>
        <row r="1341">
          <cell r="A1341" t="str">
            <v>M626</v>
          </cell>
          <cell r="B1341" t="str">
            <v>Oxigênio</v>
          </cell>
          <cell r="C1341" t="str">
            <v>m3</v>
          </cell>
          <cell r="D1341">
            <v>1</v>
          </cell>
          <cell r="E1341" t="str">
            <v>m3</v>
          </cell>
        </row>
        <row r="1342">
          <cell r="A1342" t="str">
            <v>M700</v>
          </cell>
          <cell r="B1342" t="str">
            <v>Tijolo comum maciço (5,5x9x19) cm</v>
          </cell>
          <cell r="C1342" t="str">
            <v>mlh</v>
          </cell>
          <cell r="D1342">
            <v>1000</v>
          </cell>
          <cell r="E1342" t="str">
            <v>un</v>
          </cell>
        </row>
        <row r="1343">
          <cell r="A1343" t="str">
            <v>M702</v>
          </cell>
          <cell r="B1343" t="str">
            <v>Cal hidratada</v>
          </cell>
          <cell r="C1343" t="str">
            <v>sc</v>
          </cell>
          <cell r="D1343">
            <v>20</v>
          </cell>
          <cell r="E1343" t="str">
            <v>kg</v>
          </cell>
        </row>
        <row r="1344">
          <cell r="A1344" t="str">
            <v>M703</v>
          </cell>
          <cell r="B1344" t="str">
            <v>Tijolo 20 x 30 cm</v>
          </cell>
          <cell r="C1344" t="str">
            <v>mlh</v>
          </cell>
          <cell r="D1344">
            <v>1000</v>
          </cell>
          <cell r="E1344" t="str">
            <v>un</v>
          </cell>
        </row>
        <row r="1345">
          <cell r="A1345" t="str">
            <v>M704</v>
          </cell>
          <cell r="B1345" t="str">
            <v>Areia Lavada Comercial</v>
          </cell>
          <cell r="C1345" t="str">
            <v>m3</v>
          </cell>
          <cell r="D1345">
            <v>1</v>
          </cell>
          <cell r="E1345" t="str">
            <v>m3</v>
          </cell>
        </row>
        <row r="1346">
          <cell r="A1346" t="str">
            <v>M705</v>
          </cell>
          <cell r="B1346" t="str">
            <v>Pó de pedra</v>
          </cell>
          <cell r="C1346" t="str">
            <v>m3</v>
          </cell>
          <cell r="D1346">
            <v>1</v>
          </cell>
          <cell r="E1346" t="str">
            <v>m3</v>
          </cell>
        </row>
        <row r="1347">
          <cell r="A1347" t="str">
            <v>M709</v>
          </cell>
          <cell r="B1347" t="str">
            <v>Brita Comercial</v>
          </cell>
          <cell r="C1347" t="str">
            <v>m3</v>
          </cell>
          <cell r="D1347">
            <v>1</v>
          </cell>
          <cell r="E1347" t="str">
            <v>m3</v>
          </cell>
        </row>
        <row r="1348">
          <cell r="A1348" t="str">
            <v>M710</v>
          </cell>
          <cell r="B1348" t="str">
            <v>Pedra de mão</v>
          </cell>
          <cell r="C1348" t="str">
            <v>m3</v>
          </cell>
          <cell r="D1348">
            <v>1</v>
          </cell>
          <cell r="E1348" t="str">
            <v>m3</v>
          </cell>
        </row>
        <row r="1349">
          <cell r="A1349" t="str">
            <v>M715</v>
          </cell>
          <cell r="B1349" t="str">
            <v>Pó calcário dolomítico</v>
          </cell>
          <cell r="C1349" t="str">
            <v>kg</v>
          </cell>
          <cell r="D1349">
            <v>1</v>
          </cell>
          <cell r="E1349" t="str">
            <v>kg</v>
          </cell>
        </row>
        <row r="1350">
          <cell r="A1350" t="str">
            <v>M901</v>
          </cell>
          <cell r="B1350" t="str">
            <v>Aparelho de apoio neoprene fretado</v>
          </cell>
          <cell r="C1350" t="str">
            <v>dm3</v>
          </cell>
          <cell r="D1350">
            <v>1</v>
          </cell>
          <cell r="E1350" t="str">
            <v>dm3</v>
          </cell>
        </row>
        <row r="1351">
          <cell r="A1351" t="str">
            <v>M902</v>
          </cell>
          <cell r="B1351" t="str">
            <v>Tubo de PVC D=75 mm</v>
          </cell>
          <cell r="C1351" t="str">
            <v>vr</v>
          </cell>
          <cell r="D1351">
            <v>6</v>
          </cell>
          <cell r="E1351" t="str">
            <v>m</v>
          </cell>
        </row>
        <row r="1352">
          <cell r="A1352" t="str">
            <v>M903</v>
          </cell>
          <cell r="B1352" t="str">
            <v>Manta sintética (Bidim) OP-20</v>
          </cell>
          <cell r="C1352" t="str">
            <v>m2</v>
          </cell>
          <cell r="D1352">
            <v>1</v>
          </cell>
          <cell r="E1352" t="str">
            <v>m2</v>
          </cell>
        </row>
        <row r="1353">
          <cell r="A1353" t="str">
            <v>M904</v>
          </cell>
          <cell r="B1353" t="str">
            <v>Manta sintética (Bidim) OP-30</v>
          </cell>
          <cell r="C1353" t="str">
            <v>m2</v>
          </cell>
          <cell r="D1353">
            <v>1</v>
          </cell>
          <cell r="E1353" t="str">
            <v>m2</v>
          </cell>
        </row>
        <row r="1354">
          <cell r="A1354" t="str">
            <v>M905</v>
          </cell>
          <cell r="B1354" t="str">
            <v>Filler</v>
          </cell>
          <cell r="C1354" t="str">
            <v>kg</v>
          </cell>
          <cell r="D1354">
            <v>1</v>
          </cell>
          <cell r="E1354" t="str">
            <v>kg</v>
          </cell>
        </row>
        <row r="1355">
          <cell r="A1355" t="str">
            <v>M906</v>
          </cell>
          <cell r="B1355" t="str">
            <v>Sementes p/ hidrossemeadura</v>
          </cell>
          <cell r="C1355" t="str">
            <v>kg</v>
          </cell>
          <cell r="D1355">
            <v>1</v>
          </cell>
          <cell r="E1355" t="str">
            <v>kg</v>
          </cell>
        </row>
        <row r="1356">
          <cell r="A1356" t="str">
            <v>M907</v>
          </cell>
          <cell r="B1356" t="str">
            <v>Adubo orgânico</v>
          </cell>
          <cell r="C1356" t="str">
            <v>t</v>
          </cell>
          <cell r="D1356">
            <v>1000</v>
          </cell>
          <cell r="E1356" t="str">
            <v>kg</v>
          </cell>
        </row>
        <row r="1357">
          <cell r="A1357" t="str">
            <v>M908</v>
          </cell>
          <cell r="B1357" t="str">
            <v>Eletrodo p/ solda eletr. OK 46.00</v>
          </cell>
          <cell r="C1357" t="str">
            <v>kg</v>
          </cell>
          <cell r="D1357">
            <v>1</v>
          </cell>
          <cell r="E1357" t="str">
            <v>kg</v>
          </cell>
        </row>
        <row r="1358">
          <cell r="A1358" t="str">
            <v>M909</v>
          </cell>
          <cell r="B1358" t="str">
            <v>Tubo de PVC perfurado D=50 mm</v>
          </cell>
          <cell r="C1358" t="str">
            <v>vr</v>
          </cell>
          <cell r="D1358">
            <v>6</v>
          </cell>
          <cell r="E1358" t="str">
            <v>m</v>
          </cell>
        </row>
        <row r="1359">
          <cell r="A1359" t="str">
            <v>M910</v>
          </cell>
          <cell r="B1359" t="str">
            <v>Tubo de PVC rígido D=50 mm</v>
          </cell>
          <cell r="C1359" t="str">
            <v>vr</v>
          </cell>
          <cell r="D1359">
            <v>6</v>
          </cell>
          <cell r="E1359" t="str">
            <v>m</v>
          </cell>
        </row>
        <row r="1360">
          <cell r="A1360" t="str">
            <v>M911</v>
          </cell>
          <cell r="B1360" t="str">
            <v>Tubo de PVC D=100 mm</v>
          </cell>
          <cell r="C1360" t="str">
            <v>vr</v>
          </cell>
          <cell r="D1360">
            <v>6</v>
          </cell>
          <cell r="E1360" t="str">
            <v>m</v>
          </cell>
        </row>
        <row r="1361">
          <cell r="A1361" t="str">
            <v>M920</v>
          </cell>
          <cell r="B1361" t="str">
            <v>Meio tubo de concreto D=40 cm</v>
          </cell>
          <cell r="C1361" t="str">
            <v>m</v>
          </cell>
          <cell r="D1361">
            <v>1</v>
          </cell>
          <cell r="E1361" t="str">
            <v>m</v>
          </cell>
        </row>
        <row r="1362">
          <cell r="A1362" t="str">
            <v>M930</v>
          </cell>
          <cell r="B1362" t="str">
            <v>Gabião caixa 2x1x1m galvanizado</v>
          </cell>
          <cell r="C1362" t="str">
            <v>un</v>
          </cell>
          <cell r="D1362">
            <v>1</v>
          </cell>
          <cell r="E1362" t="str">
            <v>un</v>
          </cell>
        </row>
        <row r="1363">
          <cell r="A1363" t="str">
            <v>M935</v>
          </cell>
          <cell r="B1363" t="str">
            <v>Terra arm. ECE - greide 0&lt;h&lt;6m</v>
          </cell>
          <cell r="C1363" t="str">
            <v>m2</v>
          </cell>
          <cell r="D1363">
            <v>1</v>
          </cell>
          <cell r="E1363" t="str">
            <v>m2</v>
          </cell>
        </row>
        <row r="1364">
          <cell r="A1364" t="str">
            <v>M936</v>
          </cell>
          <cell r="B1364" t="str">
            <v>Terra arm. ECE - greide 6&lt;h&lt;9m</v>
          </cell>
          <cell r="C1364" t="str">
            <v>m2</v>
          </cell>
          <cell r="D1364">
            <v>1</v>
          </cell>
          <cell r="E1364" t="str">
            <v>m2</v>
          </cell>
        </row>
        <row r="1365">
          <cell r="A1365" t="str">
            <v>M937</v>
          </cell>
          <cell r="B1365" t="str">
            <v>Terra arm. ECE - greide 9&lt;h&lt;12m</v>
          </cell>
          <cell r="C1365" t="str">
            <v>m2</v>
          </cell>
          <cell r="D1365">
            <v>1</v>
          </cell>
          <cell r="E1365" t="str">
            <v>m2</v>
          </cell>
        </row>
        <row r="1366">
          <cell r="A1366" t="str">
            <v>M938</v>
          </cell>
          <cell r="B1366" t="str">
            <v>Terra arm. ECE- pé talude 0&lt;h&lt;6m</v>
          </cell>
          <cell r="C1366" t="str">
            <v>m2</v>
          </cell>
          <cell r="D1366">
            <v>1</v>
          </cell>
          <cell r="E1366" t="str">
            <v>m2</v>
          </cell>
        </row>
        <row r="1367">
          <cell r="A1367" t="str">
            <v>M939</v>
          </cell>
          <cell r="B1367" t="str">
            <v>Terra arm. ECE- pé talude 6&lt;h&lt;9m</v>
          </cell>
          <cell r="C1367" t="str">
            <v>m2</v>
          </cell>
          <cell r="D1367">
            <v>1</v>
          </cell>
          <cell r="E1367" t="str">
            <v>m2</v>
          </cell>
        </row>
        <row r="1368">
          <cell r="A1368" t="str">
            <v>M940</v>
          </cell>
          <cell r="B1368" t="str">
            <v>Terra arm. ECE- pé talude 9&lt;h&lt;12m</v>
          </cell>
          <cell r="C1368" t="str">
            <v>m2</v>
          </cell>
          <cell r="D1368">
            <v>1</v>
          </cell>
          <cell r="E1368" t="str">
            <v>m2</v>
          </cell>
        </row>
        <row r="1369">
          <cell r="A1369" t="str">
            <v>M941</v>
          </cell>
          <cell r="B1369" t="str">
            <v>Terra arm. ECE-enc. portante 0&lt;h&lt;6m</v>
          </cell>
          <cell r="C1369" t="str">
            <v>m2</v>
          </cell>
          <cell r="D1369">
            <v>1</v>
          </cell>
          <cell r="E1369" t="str">
            <v>m2</v>
          </cell>
        </row>
        <row r="1370">
          <cell r="A1370" t="str">
            <v>M942</v>
          </cell>
          <cell r="B1370" t="str">
            <v>Terra arm. ECE-enc. portante 6&lt;h&lt;9m</v>
          </cell>
          <cell r="C1370" t="str">
            <v>m2</v>
          </cell>
          <cell r="D1370">
            <v>1</v>
          </cell>
          <cell r="E1370" t="str">
            <v>m2</v>
          </cell>
        </row>
        <row r="1371">
          <cell r="A1371" t="str">
            <v>M945</v>
          </cell>
          <cell r="B1371" t="str">
            <v>Haste para perfuratriz de esteira</v>
          </cell>
          <cell r="C1371" t="str">
            <v>un</v>
          </cell>
          <cell r="D1371">
            <v>1</v>
          </cell>
          <cell r="E1371" t="str">
            <v>un</v>
          </cell>
        </row>
        <row r="1372">
          <cell r="A1372" t="str">
            <v>M946</v>
          </cell>
          <cell r="B1372" t="str">
            <v>Luva para perfuratriz de esteira</v>
          </cell>
          <cell r="C1372" t="str">
            <v>un</v>
          </cell>
          <cell r="D1372">
            <v>1</v>
          </cell>
          <cell r="E1372" t="str">
            <v>un</v>
          </cell>
        </row>
        <row r="1373">
          <cell r="A1373" t="str">
            <v>M947</v>
          </cell>
          <cell r="B1373" t="str">
            <v>Punho para perfuratriz de esteira</v>
          </cell>
          <cell r="C1373" t="str">
            <v>un</v>
          </cell>
          <cell r="D1373">
            <v>1</v>
          </cell>
          <cell r="E1373" t="str">
            <v>un</v>
          </cell>
        </row>
        <row r="1374">
          <cell r="A1374" t="str">
            <v>M948</v>
          </cell>
          <cell r="B1374" t="str">
            <v>Coroa para perfuratriz de esteira</v>
          </cell>
          <cell r="C1374" t="str">
            <v>un</v>
          </cell>
          <cell r="D1374">
            <v>1</v>
          </cell>
          <cell r="E1374" t="str">
            <v>un</v>
          </cell>
        </row>
        <row r="1375">
          <cell r="A1375" t="str">
            <v>M949</v>
          </cell>
          <cell r="B1375" t="str">
            <v>Disco diam. p/ máq. de disco 48kW</v>
          </cell>
          <cell r="C1375" t="str">
            <v>un</v>
          </cell>
          <cell r="D1375">
            <v>1</v>
          </cell>
          <cell r="E1375" t="str">
            <v>un</v>
          </cell>
        </row>
        <row r="1376">
          <cell r="A1376" t="str">
            <v>M950</v>
          </cell>
          <cell r="B1376" t="str">
            <v>Coroa de diamante linha NX</v>
          </cell>
          <cell r="C1376" t="str">
            <v>un</v>
          </cell>
          <cell r="D1376">
            <v>1</v>
          </cell>
          <cell r="E1376" t="str">
            <v>un</v>
          </cell>
        </row>
        <row r="1377">
          <cell r="A1377" t="str">
            <v>M951</v>
          </cell>
          <cell r="B1377" t="str">
            <v>Calibrador de diamante linha NX</v>
          </cell>
          <cell r="C1377" t="str">
            <v>un</v>
          </cell>
          <cell r="D1377">
            <v>1</v>
          </cell>
          <cell r="E1377" t="str">
            <v>un</v>
          </cell>
        </row>
        <row r="1378">
          <cell r="A1378" t="str">
            <v>M952</v>
          </cell>
          <cell r="B1378" t="str">
            <v>Mola comum linha NX</v>
          </cell>
          <cell r="C1378" t="str">
            <v>un</v>
          </cell>
          <cell r="D1378">
            <v>1</v>
          </cell>
          <cell r="E1378" t="str">
            <v>un</v>
          </cell>
        </row>
        <row r="1379">
          <cell r="A1379" t="str">
            <v>M953</v>
          </cell>
          <cell r="B1379" t="str">
            <v>Barrilete simples linha NX</v>
          </cell>
          <cell r="C1379" t="str">
            <v>un</v>
          </cell>
          <cell r="D1379">
            <v>1</v>
          </cell>
          <cell r="E1379" t="str">
            <v>un</v>
          </cell>
        </row>
        <row r="1380">
          <cell r="A1380" t="str">
            <v>M954</v>
          </cell>
          <cell r="B1380" t="str">
            <v>Haste paredes paraleleas c/ niples</v>
          </cell>
          <cell r="C1380" t="str">
            <v>un</v>
          </cell>
          <cell r="D1380">
            <v>1</v>
          </cell>
          <cell r="E1380" t="str">
            <v>un</v>
          </cell>
        </row>
        <row r="1381">
          <cell r="A1381" t="str">
            <v>M955</v>
          </cell>
          <cell r="B1381" t="str">
            <v>Coroa de widia linha NX</v>
          </cell>
          <cell r="C1381" t="str">
            <v>un</v>
          </cell>
          <cell r="D1381">
            <v>1</v>
          </cell>
          <cell r="E1381" t="str">
            <v>un</v>
          </cell>
        </row>
        <row r="1382">
          <cell r="A1382" t="str">
            <v>M956</v>
          </cell>
          <cell r="B1382" t="str">
            <v>Sapata de widia linha NX</v>
          </cell>
          <cell r="C1382" t="str">
            <v>un</v>
          </cell>
          <cell r="D1382">
            <v>1</v>
          </cell>
          <cell r="E1382" t="str">
            <v>un</v>
          </cell>
        </row>
        <row r="1383">
          <cell r="A1383" t="str">
            <v>M957</v>
          </cell>
          <cell r="B1383" t="str">
            <v>Revestimento c/ conector linha NX</v>
          </cell>
          <cell r="C1383" t="str">
            <v>un</v>
          </cell>
          <cell r="D1383">
            <v>1</v>
          </cell>
          <cell r="E1383" t="str">
            <v>un</v>
          </cell>
        </row>
        <row r="1384">
          <cell r="A1384" t="str">
            <v>M958</v>
          </cell>
          <cell r="B1384" t="str">
            <v>Calibrador de widia simples linh NX</v>
          </cell>
          <cell r="C1384" t="str">
            <v>un</v>
          </cell>
          <cell r="D1384">
            <v>1</v>
          </cell>
          <cell r="E1384" t="str">
            <v>un</v>
          </cell>
        </row>
        <row r="1385">
          <cell r="A1385" t="str">
            <v>M960</v>
          </cell>
          <cell r="B1385" t="str">
            <v>Fio de nylon n. 40</v>
          </cell>
          <cell r="C1385" t="str">
            <v>rl</v>
          </cell>
          <cell r="D1385">
            <v>100</v>
          </cell>
          <cell r="E1385" t="str">
            <v>m</v>
          </cell>
        </row>
        <row r="1386">
          <cell r="A1386" t="str">
            <v>M969</v>
          </cell>
          <cell r="B1386" t="str">
            <v>Película refletiva lentes expostas</v>
          </cell>
          <cell r="C1386" t="str">
            <v>m2</v>
          </cell>
          <cell r="D1386">
            <v>1</v>
          </cell>
          <cell r="E1386" t="str">
            <v>m2</v>
          </cell>
        </row>
        <row r="1387">
          <cell r="A1387" t="str">
            <v>M970</v>
          </cell>
          <cell r="B1387" t="str">
            <v>Película refletiva lentes inclusas</v>
          </cell>
          <cell r="C1387" t="str">
            <v>m2</v>
          </cell>
          <cell r="D1387">
            <v>1</v>
          </cell>
          <cell r="E1387" t="str">
            <v>m2</v>
          </cell>
        </row>
        <row r="1388">
          <cell r="A1388" t="str">
            <v>M971</v>
          </cell>
          <cell r="B1388" t="str">
            <v>Dispositivo anti-ofuscante</v>
          </cell>
          <cell r="C1388" t="str">
            <v>m</v>
          </cell>
          <cell r="D1388">
            <v>1</v>
          </cell>
          <cell r="E1388" t="str">
            <v>m</v>
          </cell>
        </row>
        <row r="1389">
          <cell r="A1389" t="str">
            <v>M972</v>
          </cell>
          <cell r="B1389" t="str">
            <v>Tacha refletiva monodirecional</v>
          </cell>
          <cell r="C1389" t="str">
            <v>un</v>
          </cell>
          <cell r="D1389">
            <v>1</v>
          </cell>
          <cell r="E1389" t="str">
            <v>un</v>
          </cell>
        </row>
        <row r="1390">
          <cell r="A1390" t="str">
            <v>M973</v>
          </cell>
          <cell r="B1390" t="str">
            <v>Tacha refletiva bidirecional</v>
          </cell>
          <cell r="C1390" t="str">
            <v>un</v>
          </cell>
          <cell r="D1390">
            <v>1</v>
          </cell>
          <cell r="E1390" t="str">
            <v>un</v>
          </cell>
        </row>
        <row r="1391">
          <cell r="A1391" t="str">
            <v>M974</v>
          </cell>
          <cell r="B1391" t="str">
            <v>Tachão refletivo monodirecional</v>
          </cell>
          <cell r="C1391" t="str">
            <v>un</v>
          </cell>
          <cell r="D1391">
            <v>1</v>
          </cell>
          <cell r="E1391" t="str">
            <v>un</v>
          </cell>
        </row>
        <row r="1392">
          <cell r="A1392" t="str">
            <v>M975</v>
          </cell>
          <cell r="B1392" t="str">
            <v>Tachão refletivo bidirecional</v>
          </cell>
          <cell r="C1392" t="str">
            <v>un</v>
          </cell>
          <cell r="D1392">
            <v>1</v>
          </cell>
          <cell r="E1392" t="str">
            <v>un</v>
          </cell>
        </row>
        <row r="1393">
          <cell r="A1393" t="str">
            <v>M976</v>
          </cell>
          <cell r="B1393" t="str">
            <v>Baguete limitador de polietileno</v>
          </cell>
          <cell r="C1393" t="str">
            <v>m</v>
          </cell>
          <cell r="D1393">
            <v>1</v>
          </cell>
          <cell r="E1393" t="str">
            <v>m</v>
          </cell>
        </row>
        <row r="1394">
          <cell r="A1394" t="str">
            <v>M977</v>
          </cell>
          <cell r="B1394" t="str">
            <v>Selante asfáltico polimerizado</v>
          </cell>
          <cell r="C1394" t="str">
            <v>l</v>
          </cell>
          <cell r="D1394">
            <v>1</v>
          </cell>
          <cell r="E1394" t="str">
            <v>l</v>
          </cell>
        </row>
        <row r="1395">
          <cell r="A1395" t="str">
            <v>M980</v>
          </cell>
          <cell r="B1395" t="str">
            <v>Indenização de jazida</v>
          </cell>
          <cell r="C1395" t="str">
            <v>m3</v>
          </cell>
          <cell r="D1395">
            <v>1</v>
          </cell>
          <cell r="E1395" t="str">
            <v>m3</v>
          </cell>
        </row>
        <row r="1396">
          <cell r="A1396" t="str">
            <v>M982</v>
          </cell>
          <cell r="B1396" t="str">
            <v>Isopor de 5cm de espessura</v>
          </cell>
          <cell r="C1396" t="str">
            <v>m2</v>
          </cell>
          <cell r="D1396">
            <v>1</v>
          </cell>
          <cell r="E1396" t="str">
            <v>m2</v>
          </cell>
        </row>
        <row r="1397">
          <cell r="A1397" t="str">
            <v>M983</v>
          </cell>
          <cell r="B1397" t="str">
            <v>Disco diam. p/ máq. de disco 6kW</v>
          </cell>
          <cell r="C1397" t="str">
            <v>un</v>
          </cell>
          <cell r="D1397">
            <v>1</v>
          </cell>
          <cell r="E1397" t="str">
            <v>un</v>
          </cell>
        </row>
        <row r="1398">
          <cell r="A1398" t="str">
            <v>M984</v>
          </cell>
          <cell r="B1398" t="str">
            <v>Chumbadores</v>
          </cell>
          <cell r="C1398" t="str">
            <v>pç</v>
          </cell>
          <cell r="D1398">
            <v>0.3</v>
          </cell>
          <cell r="E1398" t="str">
            <v>kg</v>
          </cell>
        </row>
        <row r="1399">
          <cell r="A1399" t="str">
            <v>M985</v>
          </cell>
          <cell r="B1399" t="str">
            <v>Tubo plástico para purgadores</v>
          </cell>
          <cell r="C1399" t="str">
            <v>m</v>
          </cell>
          <cell r="D1399">
            <v>1</v>
          </cell>
          <cell r="E1399" t="str">
            <v>m</v>
          </cell>
        </row>
        <row r="1400">
          <cell r="A1400" t="str">
            <v>M996</v>
          </cell>
          <cell r="B1400" t="str">
            <v>Material Demolido</v>
          </cell>
          <cell r="C1400" t="str">
            <v>t</v>
          </cell>
          <cell r="D1400">
            <v>1</v>
          </cell>
          <cell r="E1400" t="str">
            <v>t</v>
          </cell>
        </row>
        <row r="1401">
          <cell r="A1401" t="str">
            <v>M997</v>
          </cell>
          <cell r="B1401" t="str">
            <v>Material Fresado</v>
          </cell>
          <cell r="C1401" t="str">
            <v>t</v>
          </cell>
          <cell r="D1401">
            <v>1</v>
          </cell>
          <cell r="E1401" t="str">
            <v>t</v>
          </cell>
        </row>
        <row r="1402">
          <cell r="A1402" t="str">
            <v>M998</v>
          </cell>
          <cell r="B1402" t="str">
            <v>Madeira</v>
          </cell>
          <cell r="C1402" t="str">
            <v>t</v>
          </cell>
          <cell r="D1402">
            <v>1</v>
          </cell>
          <cell r="E1402" t="str">
            <v>t</v>
          </cell>
        </row>
        <row r="1403">
          <cell r="A1403" t="str">
            <v>M999</v>
          </cell>
          <cell r="B1403" t="str">
            <v>Material retirado da pista</v>
          </cell>
          <cell r="C1403" t="str">
            <v>t</v>
          </cell>
          <cell r="D1403">
            <v>1</v>
          </cell>
          <cell r="E1403" t="str">
            <v>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erviços"/>
      <sheetName val="Orçamento"/>
      <sheetName val="TRANSPORTE"/>
      <sheetName val="DRENAGEM"/>
    </sheetNames>
    <sheetDataSet>
      <sheetData sheetId="0" refreshError="1">
        <row r="3">
          <cell r="B3" t="str">
            <v>Atividades Auxiliares ou Básica</v>
          </cell>
          <cell r="F3" t="str">
            <v>Und</v>
          </cell>
        </row>
        <row r="4">
          <cell r="A4" t="str">
            <v>1 A 00 001 00</v>
          </cell>
          <cell r="B4" t="str">
            <v>Transporte local c/ basc. 5m3 rodov. não pav.</v>
          </cell>
          <cell r="E4" t="str">
            <v>tkm</v>
          </cell>
          <cell r="F4" t="str">
            <v>excluído</v>
          </cell>
        </row>
        <row r="5">
          <cell r="A5" t="str">
            <v>1 A 00 001 05</v>
          </cell>
          <cell r="B5" t="str">
            <v>Transp. local c/ basc. 10m3 rodov. não pav (const)</v>
          </cell>
          <cell r="E5" t="str">
            <v>tkm</v>
          </cell>
          <cell r="F5">
            <v>0.35</v>
          </cell>
        </row>
        <row r="6">
          <cell r="A6" t="str">
            <v>1 A 00 001 06</v>
          </cell>
          <cell r="B6" t="str">
            <v>Transp. local c/ basc. 10m3 rodov. não pav (consv)</v>
          </cell>
          <cell r="E6" t="str">
            <v>tkm</v>
          </cell>
          <cell r="F6">
            <v>0.42</v>
          </cell>
        </row>
        <row r="7">
          <cell r="A7" t="str">
            <v>1 A 00 001 07</v>
          </cell>
          <cell r="B7" t="str">
            <v>Transp. local c/ basc. 10m3 rodov. não pav (restr)</v>
          </cell>
          <cell r="E7" t="str">
            <v>tkm</v>
          </cell>
          <cell r="F7">
            <v>0.41</v>
          </cell>
        </row>
        <row r="8">
          <cell r="A8" t="str">
            <v>1 A 00 001 08</v>
          </cell>
          <cell r="B8" t="str">
            <v>Transporte local c/ basc. p/ rocha rodov. não pav.</v>
          </cell>
          <cell r="E8" t="str">
            <v>tkm</v>
          </cell>
          <cell r="F8">
            <v>0.49</v>
          </cell>
        </row>
        <row r="9">
          <cell r="A9" t="str">
            <v>1 A 00 001 40</v>
          </cell>
          <cell r="B9" t="str">
            <v>Transp. local c/ carroceria 15 t rodov. não pav.</v>
          </cell>
          <cell r="E9" t="str">
            <v>tkm</v>
          </cell>
          <cell r="F9">
            <v>0.45</v>
          </cell>
        </row>
        <row r="10">
          <cell r="A10" t="str">
            <v>1 A 00 001 41</v>
          </cell>
          <cell r="B10" t="str">
            <v>Transporte local c/ carroceria 4t rodov. não pav.</v>
          </cell>
          <cell r="E10" t="str">
            <v>tkm</v>
          </cell>
          <cell r="F10">
            <v>0.57999999999999996</v>
          </cell>
        </row>
        <row r="11">
          <cell r="A11" t="str">
            <v>1 A 00 001 50</v>
          </cell>
          <cell r="B11" t="str">
            <v>Transporte local c/ betoneira rodov. não pav.</v>
          </cell>
          <cell r="E11" t="str">
            <v>tkm</v>
          </cell>
          <cell r="F11">
            <v>0.54</v>
          </cell>
        </row>
        <row r="12">
          <cell r="A12" t="str">
            <v>1 A 00 001 60</v>
          </cell>
          <cell r="B12" t="str">
            <v>Transp. local c/ carroc. c/ guind. rodov. não pav.</v>
          </cell>
          <cell r="E12" t="str">
            <v>tkm</v>
          </cell>
          <cell r="F12">
            <v>0.61</v>
          </cell>
        </row>
        <row r="13">
          <cell r="A13" t="str">
            <v>1 A 00 001 90</v>
          </cell>
          <cell r="B13" t="str">
            <v>Transporte comercial c/ carroc. rodov. não pav.</v>
          </cell>
          <cell r="E13" t="str">
            <v>tkm</v>
          </cell>
          <cell r="F13">
            <v>0.27</v>
          </cell>
        </row>
        <row r="14">
          <cell r="A14" t="str">
            <v>1 A 00 002 00</v>
          </cell>
          <cell r="B14" t="str">
            <v>Transporte local c/ basc. 5m3 rodov. pav.</v>
          </cell>
          <cell r="E14" t="str">
            <v>tkm</v>
          </cell>
          <cell r="F14">
            <v>0.32</v>
          </cell>
        </row>
        <row r="15">
          <cell r="A15" t="str">
            <v>1 A 00 002 03</v>
          </cell>
          <cell r="B15" t="str">
            <v>Transp. local material para remendos</v>
          </cell>
          <cell r="E15" t="str">
            <v>tkm</v>
          </cell>
          <cell r="F15">
            <v>0.66</v>
          </cell>
        </row>
        <row r="16">
          <cell r="A16" t="str">
            <v>1 A 00 002 05</v>
          </cell>
          <cell r="B16" t="str">
            <v>Transp. local c/ basc. 10m3 rodov. pav. (const)</v>
          </cell>
          <cell r="E16" t="str">
            <v>tkm</v>
          </cell>
          <cell r="F16">
            <v>0.27</v>
          </cell>
        </row>
        <row r="17">
          <cell r="A17" t="str">
            <v>1 A 00 002 06</v>
          </cell>
          <cell r="B17" t="str">
            <v>Transp. local c/ basc. 10m3 rodov. pav. (consv)</v>
          </cell>
          <cell r="E17" t="str">
            <v>tkm</v>
          </cell>
          <cell r="F17">
            <v>0.32</v>
          </cell>
        </row>
        <row r="18">
          <cell r="A18" t="str">
            <v>1 A 00 002 07</v>
          </cell>
          <cell r="B18" t="str">
            <v>Transp. local c/ basc. 10m3 rodov. pav. (restr)</v>
          </cell>
          <cell r="E18" t="str">
            <v>tkm</v>
          </cell>
          <cell r="F18">
            <v>0.31</v>
          </cell>
        </row>
        <row r="19">
          <cell r="A19" t="str">
            <v>1 A 00 002 08</v>
          </cell>
          <cell r="B19" t="str">
            <v>Transporte local c/ basc. p/ rocha rodov. pav.</v>
          </cell>
          <cell r="E19" t="str">
            <v>tkm</v>
          </cell>
          <cell r="F19">
            <v>0.37</v>
          </cell>
        </row>
        <row r="20">
          <cell r="A20" t="str">
            <v>1 A 00 002 40</v>
          </cell>
          <cell r="B20" t="str">
            <v>Transporte local c/ carroceria 15 t rodov. pav.</v>
          </cell>
          <cell r="E20" t="str">
            <v>tkm</v>
          </cell>
          <cell r="F20">
            <v>0.34</v>
          </cell>
        </row>
        <row r="21">
          <cell r="A21" t="str">
            <v>1 A 00 002 41</v>
          </cell>
          <cell r="B21" t="str">
            <v>Transporte local c/ carroceria 4t rodov. pav.</v>
          </cell>
          <cell r="E21" t="str">
            <v>tkm</v>
          </cell>
          <cell r="F21">
            <v>0.45</v>
          </cell>
        </row>
        <row r="22">
          <cell r="A22" t="str">
            <v>1 A 00 002 50</v>
          </cell>
          <cell r="B22" t="str">
            <v>Transporte local c/ betoneira rodov. pav.</v>
          </cell>
          <cell r="E22" t="str">
            <v>tkm</v>
          </cell>
          <cell r="F22">
            <v>0.4</v>
          </cell>
        </row>
        <row r="23">
          <cell r="A23" t="str">
            <v>1 A 00 002 60</v>
          </cell>
          <cell r="B23" t="str">
            <v>Transp. local c/ carroceria c/ guind. rodov. pav.</v>
          </cell>
          <cell r="E23" t="str">
            <v>tkm</v>
          </cell>
          <cell r="F23">
            <v>0.55000000000000004</v>
          </cell>
        </row>
        <row r="24">
          <cell r="A24" t="str">
            <v>1 A 00 002 90</v>
          </cell>
          <cell r="B24" t="str">
            <v>Transporte comercial c/ carroceria rodov. pav.</v>
          </cell>
          <cell r="E24" t="str">
            <v>tkm</v>
          </cell>
          <cell r="F24">
            <v>0.18</v>
          </cell>
        </row>
        <row r="25">
          <cell r="A25" t="str">
            <v>1 A 00 102 00</v>
          </cell>
          <cell r="B25" t="str">
            <v>Transporte local de material betuminoso</v>
          </cell>
          <cell r="E25" t="str">
            <v>tkm</v>
          </cell>
          <cell r="F25">
            <v>0.73</v>
          </cell>
        </row>
        <row r="26">
          <cell r="A26" t="str">
            <v>1 A 00 112 90</v>
          </cell>
          <cell r="B26" t="str">
            <v>Transporte comercial material betuminoso a quente</v>
          </cell>
          <cell r="E26" t="str">
            <v>tkm</v>
          </cell>
          <cell r="F26">
            <v>0</v>
          </cell>
        </row>
        <row r="27">
          <cell r="A27" t="str">
            <v>1 A 00 112 91</v>
          </cell>
          <cell r="B27" t="str">
            <v>Transporte comercial material betuminoso a frio</v>
          </cell>
          <cell r="E27" t="str">
            <v>tkm</v>
          </cell>
          <cell r="F27">
            <v>0</v>
          </cell>
        </row>
        <row r="28">
          <cell r="A28" t="str">
            <v>1 A 00 201 70</v>
          </cell>
          <cell r="B28" t="str">
            <v>Transp. local água c/ cam. tanque rodov. não pav.</v>
          </cell>
          <cell r="E28" t="str">
            <v>tkm</v>
          </cell>
          <cell r="F28">
            <v>0.5</v>
          </cell>
        </row>
        <row r="29">
          <cell r="A29" t="str">
            <v>1 A 00 202 70</v>
          </cell>
          <cell r="B29" t="str">
            <v>Transp. local de água c/ cam. tanque rodov. pav.</v>
          </cell>
          <cell r="E29" t="str">
            <v>tkm</v>
          </cell>
          <cell r="F29">
            <v>0.37</v>
          </cell>
        </row>
        <row r="30">
          <cell r="A30" t="str">
            <v>1 A 00 301 00</v>
          </cell>
          <cell r="B30" t="str">
            <v>Fornecimento de Aço CA-25</v>
          </cell>
          <cell r="E30" t="str">
            <v>kg</v>
          </cell>
          <cell r="F30">
            <v>2.12</v>
          </cell>
        </row>
        <row r="31">
          <cell r="A31" t="str">
            <v>1 A 00 302 00</v>
          </cell>
          <cell r="B31" t="str">
            <v>Fornecimento de Aço CA-50</v>
          </cell>
          <cell r="E31" t="str">
            <v>kg</v>
          </cell>
          <cell r="F31">
            <v>2.09</v>
          </cell>
        </row>
        <row r="32">
          <cell r="A32" t="str">
            <v>1 A 00 303 00</v>
          </cell>
          <cell r="B32" t="str">
            <v>Fornecimento de Aço CA-60</v>
          </cell>
          <cell r="E32" t="str">
            <v>kg</v>
          </cell>
          <cell r="F32">
            <v>2.2599999999999998</v>
          </cell>
        </row>
        <row r="33">
          <cell r="A33" t="str">
            <v>1 A 00 717 00</v>
          </cell>
          <cell r="B33" t="str">
            <v>Brita Comercial</v>
          </cell>
          <cell r="E33" t="str">
            <v>m3</v>
          </cell>
          <cell r="F33">
            <v>20</v>
          </cell>
        </row>
        <row r="34">
          <cell r="A34" t="str">
            <v>1 A 00 961 00</v>
          </cell>
          <cell r="B34" t="str">
            <v>Peças de Desgaste do Britador 30m3/h</v>
          </cell>
          <cell r="E34" t="str">
            <v>cjh</v>
          </cell>
          <cell r="F34">
            <v>23.36</v>
          </cell>
        </row>
        <row r="35">
          <cell r="A35" t="str">
            <v>1 A 00 962 00</v>
          </cell>
          <cell r="B35" t="str">
            <v>Peças de Desgaste do Britador 9 a 20m3/h</v>
          </cell>
          <cell r="E35" t="str">
            <v>cjh</v>
          </cell>
          <cell r="F35">
            <v>13.31</v>
          </cell>
        </row>
        <row r="36">
          <cell r="A36" t="str">
            <v>1 A 00 963 00</v>
          </cell>
          <cell r="B36" t="str">
            <v>Peças de Desgaste do Britador 80m3/h</v>
          </cell>
          <cell r="E36" t="str">
            <v>cjh</v>
          </cell>
          <cell r="F36">
            <v>61.37</v>
          </cell>
        </row>
        <row r="37">
          <cell r="A37" t="str">
            <v>1 A 00 964 00</v>
          </cell>
          <cell r="B37" t="str">
            <v>Peças de desgaste britador prod. de rachão</v>
          </cell>
          <cell r="E37" t="str">
            <v>cjh</v>
          </cell>
          <cell r="F37">
            <v>18.07</v>
          </cell>
        </row>
        <row r="38">
          <cell r="A38" t="str">
            <v>1 A 01 100 01</v>
          </cell>
          <cell r="B38" t="str">
            <v>Limpeza camada vegetal em jazida (const e restr.)</v>
          </cell>
          <cell r="E38" t="str">
            <v>m2</v>
          </cell>
          <cell r="F38">
            <v>0.23</v>
          </cell>
        </row>
        <row r="39">
          <cell r="A39" t="str">
            <v>1 A 01 100 02</v>
          </cell>
          <cell r="B39" t="str">
            <v>Limpeza de camada vegetal em jazida (consv)</v>
          </cell>
          <cell r="E39" t="str">
            <v>m2</v>
          </cell>
          <cell r="F39">
            <v>0.48</v>
          </cell>
        </row>
        <row r="40">
          <cell r="A40" t="str">
            <v>1 A 01 105 01</v>
          </cell>
          <cell r="B40" t="str">
            <v>Expurgo de jazida (const e restr)</v>
          </cell>
          <cell r="E40" t="str">
            <v>m3</v>
          </cell>
          <cell r="F40">
            <v>1.22</v>
          </cell>
        </row>
        <row r="41">
          <cell r="A41" t="str">
            <v>1 A 01 105 02</v>
          </cell>
          <cell r="B41" t="str">
            <v>Expurgo de jazida (consv)</v>
          </cell>
          <cell r="E41" t="str">
            <v>m3</v>
          </cell>
          <cell r="F41">
            <v>2.62</v>
          </cell>
        </row>
        <row r="42">
          <cell r="A42" t="str">
            <v>1 A 01 111 00</v>
          </cell>
          <cell r="B42" t="str">
            <v>Material de base (consv)</v>
          </cell>
          <cell r="E42" t="str">
            <v>m3</v>
          </cell>
          <cell r="F42">
            <v>0</v>
          </cell>
        </row>
        <row r="43">
          <cell r="A43" t="str">
            <v>1 A 01 111 01</v>
          </cell>
          <cell r="B43" t="str">
            <v>Esc. e carga material de jazida (consv)</v>
          </cell>
          <cell r="E43" t="str">
            <v>m3</v>
          </cell>
          <cell r="F43">
            <v>5.13</v>
          </cell>
        </row>
        <row r="44">
          <cell r="A44" t="str">
            <v>1 A 01 120 01</v>
          </cell>
          <cell r="B44" t="str">
            <v>Escav. e carga de mater. de jazida(const e restr)</v>
          </cell>
          <cell r="E44" t="str">
            <v>m3</v>
          </cell>
          <cell r="F44">
            <v>2.83</v>
          </cell>
        </row>
        <row r="45">
          <cell r="A45" t="str">
            <v>1 A 01 150 01</v>
          </cell>
          <cell r="B45" t="str">
            <v>Rocha p/ britagem c/ perfur. sobre esteira</v>
          </cell>
          <cell r="E45" t="str">
            <v>m3</v>
          </cell>
          <cell r="F45">
            <v>17.23</v>
          </cell>
        </row>
        <row r="46">
          <cell r="A46" t="str">
            <v>1 A 01 150 02</v>
          </cell>
          <cell r="B46" t="str">
            <v>Rocha p/ britagem com perfuratriz manual</v>
          </cell>
          <cell r="E46" t="str">
            <v>m3</v>
          </cell>
          <cell r="F46">
            <v>19.3</v>
          </cell>
        </row>
        <row r="47">
          <cell r="A47" t="str">
            <v>1 A 01 155 01</v>
          </cell>
          <cell r="B47" t="str">
            <v>Rachão e pedra-de-mão produzidos-(const e rest)</v>
          </cell>
          <cell r="E47" t="str">
            <v>m3</v>
          </cell>
          <cell r="F47">
            <v>13.77</v>
          </cell>
        </row>
        <row r="48">
          <cell r="A48" t="str">
            <v>1 A 01 170 01</v>
          </cell>
          <cell r="B48" t="str">
            <v>Areia extraída com equipamento tipo "drag-line"</v>
          </cell>
          <cell r="E48" t="str">
            <v>m3</v>
          </cell>
          <cell r="F48">
            <v>4.51</v>
          </cell>
        </row>
        <row r="49">
          <cell r="A49" t="str">
            <v>1 A 01 170 02</v>
          </cell>
          <cell r="B49" t="str">
            <v>Areia extraída com trator e carregadeira</v>
          </cell>
          <cell r="E49" t="str">
            <v>m3</v>
          </cell>
          <cell r="F49">
            <v>3.72</v>
          </cell>
        </row>
        <row r="50">
          <cell r="A50" t="str">
            <v>1 A 01 170 03</v>
          </cell>
          <cell r="B50" t="str">
            <v>Areia extraída com draga de sucção (tipo bomba)</v>
          </cell>
          <cell r="E50" t="str">
            <v>m3</v>
          </cell>
          <cell r="F50">
            <v>10.49</v>
          </cell>
        </row>
        <row r="51">
          <cell r="A51" t="str">
            <v>1 A 01 200 01</v>
          </cell>
          <cell r="B51" t="str">
            <v>Brita produzida em central de britagem de 80 m3/h</v>
          </cell>
          <cell r="E51" t="str">
            <v>m3</v>
          </cell>
          <cell r="F51">
            <v>16.3</v>
          </cell>
        </row>
        <row r="52">
          <cell r="A52" t="str">
            <v>1 A 01 200 02</v>
          </cell>
          <cell r="B52" t="str">
            <v>Brita produzida em central de britagem de 30 m3/h</v>
          </cell>
          <cell r="E52" t="str">
            <v>m3</v>
          </cell>
          <cell r="F52">
            <v>21.32</v>
          </cell>
        </row>
        <row r="53">
          <cell r="A53" t="str">
            <v>1 A 01 200 04</v>
          </cell>
          <cell r="B53" t="str">
            <v>Pedra de mão produzida manualmente (consv)</v>
          </cell>
          <cell r="E53" t="str">
            <v>m3</v>
          </cell>
          <cell r="F53">
            <v>24.22</v>
          </cell>
        </row>
        <row r="54">
          <cell r="A54" t="str">
            <v>1 A 01 390 02</v>
          </cell>
          <cell r="B54" t="str">
            <v>Usinagem de CBUQ (capa de rolamento)</v>
          </cell>
          <cell r="E54" t="str">
            <v>t</v>
          </cell>
          <cell r="F54">
            <v>21.02</v>
          </cell>
        </row>
        <row r="55">
          <cell r="A55" t="str">
            <v>1 A 01 390 03</v>
          </cell>
          <cell r="B55" t="str">
            <v>Usinagem de CBUQ (binder)</v>
          </cell>
          <cell r="E55" t="str">
            <v>t</v>
          </cell>
          <cell r="F55">
            <v>20.61</v>
          </cell>
        </row>
        <row r="56">
          <cell r="A56" t="str">
            <v>1 A 01 391 02</v>
          </cell>
          <cell r="B56" t="str">
            <v>Usinagem de areia-asfalto</v>
          </cell>
          <cell r="E56" t="str">
            <v>t</v>
          </cell>
          <cell r="F56">
            <v>23.73</v>
          </cell>
        </row>
        <row r="57">
          <cell r="A57" t="str">
            <v>1 A 01 395 01</v>
          </cell>
          <cell r="B57" t="str">
            <v>Usinagem de brita graduada</v>
          </cell>
          <cell r="E57" t="str">
            <v>m3</v>
          </cell>
          <cell r="F57">
            <v>28.11</v>
          </cell>
        </row>
        <row r="58">
          <cell r="A58" t="str">
            <v>1 A 01 395 02</v>
          </cell>
          <cell r="B58" t="str">
            <v>Usinagem de solo-brita</v>
          </cell>
          <cell r="E58" t="str">
            <v>m3</v>
          </cell>
          <cell r="F58">
            <v>15.54</v>
          </cell>
        </row>
        <row r="59">
          <cell r="A59" t="str">
            <v>1 A 01 396 01</v>
          </cell>
          <cell r="B59" t="str">
            <v>Usinagem de solo-cimento</v>
          </cell>
          <cell r="E59" t="str">
            <v>m3</v>
          </cell>
          <cell r="F59">
            <v>74.66</v>
          </cell>
        </row>
        <row r="60">
          <cell r="A60" t="str">
            <v>1 A 01 396 02</v>
          </cell>
          <cell r="B60" t="str">
            <v>Usinagem de solo melhorado com cimento.</v>
          </cell>
          <cell r="E60" t="str">
            <v>m3</v>
          </cell>
          <cell r="F60">
            <v>40.020000000000003</v>
          </cell>
        </row>
        <row r="61">
          <cell r="A61" t="str">
            <v>1 A 01 397 02</v>
          </cell>
          <cell r="B61" t="str">
            <v>Usinagem de P.M.F.</v>
          </cell>
          <cell r="E61" t="str">
            <v>m3</v>
          </cell>
          <cell r="F61">
            <v>27.83</v>
          </cell>
        </row>
        <row r="62">
          <cell r="A62" t="str">
            <v>1 A 01 398 02</v>
          </cell>
          <cell r="B62" t="str">
            <v>Usinagem de CBUQ p/ reciclagem em usina fixa.</v>
          </cell>
          <cell r="E62" t="str">
            <v>t</v>
          </cell>
          <cell r="F62">
            <v>17.48</v>
          </cell>
        </row>
        <row r="63">
          <cell r="A63" t="str">
            <v>1 A 01 401 01</v>
          </cell>
          <cell r="B63" t="str">
            <v>Fôrma comum de madeira</v>
          </cell>
          <cell r="E63" t="str">
            <v>m2</v>
          </cell>
          <cell r="F63">
            <v>23.01</v>
          </cell>
        </row>
        <row r="64">
          <cell r="A64" t="str">
            <v>1 A 01 402 01</v>
          </cell>
          <cell r="B64" t="str">
            <v>Fôrma de placa compensada resinada</v>
          </cell>
          <cell r="E64" t="str">
            <v>m2</v>
          </cell>
          <cell r="F64">
            <v>18.27</v>
          </cell>
        </row>
        <row r="65">
          <cell r="A65" t="str">
            <v>1 A 01 403 01</v>
          </cell>
          <cell r="B65" t="str">
            <v>Fôrma de placa compensada plastificada</v>
          </cell>
          <cell r="E65" t="str">
            <v>m2</v>
          </cell>
          <cell r="F65">
            <v>20.22</v>
          </cell>
        </row>
        <row r="66">
          <cell r="A66" t="str">
            <v>1 A 01 404 01</v>
          </cell>
          <cell r="B66" t="str">
            <v>Fôrma para tubulão</v>
          </cell>
          <cell r="E66" t="str">
            <v>m2</v>
          </cell>
          <cell r="F66">
            <v>12.33</v>
          </cell>
        </row>
        <row r="67">
          <cell r="A67" t="str">
            <v>1 A 01 407 01</v>
          </cell>
          <cell r="B67" t="str">
            <v>Confecção e lançam. de concreto magro em betoneira</v>
          </cell>
          <cell r="E67" t="str">
            <v>m3</v>
          </cell>
          <cell r="F67">
            <v>134.68</v>
          </cell>
        </row>
        <row r="68">
          <cell r="A68" t="str">
            <v>1 A 01 408 01</v>
          </cell>
          <cell r="B68" t="str">
            <v>Concreto fck=8MPa contr raz uso geral conf e lanç</v>
          </cell>
          <cell r="E68" t="str">
            <v>m3</v>
          </cell>
          <cell r="F68">
            <v>160.74</v>
          </cell>
        </row>
        <row r="69">
          <cell r="A69" t="str">
            <v>1 A 01 410 01</v>
          </cell>
          <cell r="B69" t="str">
            <v>Concreto fck=10MPa contr raz uso geral conf e lanç</v>
          </cell>
          <cell r="E69" t="str">
            <v>m3</v>
          </cell>
          <cell r="F69">
            <v>169.68</v>
          </cell>
        </row>
        <row r="70">
          <cell r="A70" t="str">
            <v>1 A 01 412 01</v>
          </cell>
          <cell r="B70" t="str">
            <v>Concreto fck=12MPa contr raz uso geral conf e lanç</v>
          </cell>
          <cell r="E70" t="str">
            <v>m3</v>
          </cell>
          <cell r="F70">
            <v>179.02</v>
          </cell>
        </row>
        <row r="71">
          <cell r="A71" t="str">
            <v>1 A 01 415 01</v>
          </cell>
          <cell r="B71" t="str">
            <v>Concr estr fck=15MPa contr raz uso ger conf e lanç</v>
          </cell>
          <cell r="E71" t="str">
            <v>m3</v>
          </cell>
          <cell r="F71">
            <v>189.13</v>
          </cell>
        </row>
        <row r="72">
          <cell r="A72" t="str">
            <v>1 A 01 418 01</v>
          </cell>
          <cell r="B72" t="str">
            <v>Concr estr fck=18MPa contr raz uso ger conf e lanç</v>
          </cell>
          <cell r="E72" t="str">
            <v>m3</v>
          </cell>
          <cell r="F72">
            <v>198.85</v>
          </cell>
        </row>
        <row r="73">
          <cell r="A73" t="str">
            <v>1 A 01 422 01</v>
          </cell>
          <cell r="B73" t="str">
            <v>Concr estr fck=22MPa contr raz uso ger conf e lanç</v>
          </cell>
          <cell r="E73" t="str">
            <v>m3</v>
          </cell>
          <cell r="F73">
            <v>216.35</v>
          </cell>
        </row>
        <row r="74">
          <cell r="A74" t="str">
            <v>1 A 01 423 00</v>
          </cell>
          <cell r="B74" t="str">
            <v>Concreto fck=18MPa para pré-moldados (tubos)</v>
          </cell>
          <cell r="E74" t="str">
            <v>m3</v>
          </cell>
          <cell r="F74">
            <v>192.05</v>
          </cell>
        </row>
        <row r="75">
          <cell r="A75" t="str">
            <v>1 A 01 424 00</v>
          </cell>
          <cell r="B75" t="str">
            <v>Concreto poroso para pré-moldados (tubos)</v>
          </cell>
          <cell r="E75" t="str">
            <v>m3</v>
          </cell>
          <cell r="F75">
            <v>195.59</v>
          </cell>
        </row>
        <row r="76">
          <cell r="A76" t="str">
            <v>1 A 01 450 01</v>
          </cell>
          <cell r="B76" t="str">
            <v>Escoramento de bueiros celulares</v>
          </cell>
          <cell r="E76" t="str">
            <v>m3</v>
          </cell>
          <cell r="F76">
            <v>22.81</v>
          </cell>
        </row>
        <row r="77">
          <cell r="A77" t="str">
            <v>1 A 01 512 10</v>
          </cell>
          <cell r="B77" t="str">
            <v>Concreto ciclópico fck=12 MPa</v>
          </cell>
          <cell r="E77" t="str">
            <v>m3</v>
          </cell>
          <cell r="F77">
            <v>135.63</v>
          </cell>
        </row>
        <row r="78">
          <cell r="A78" t="str">
            <v>1 A 01 515 10</v>
          </cell>
          <cell r="B78" t="str">
            <v>Concreto ciclópico fck=15 MPa</v>
          </cell>
          <cell r="E78" t="str">
            <v>m3</v>
          </cell>
          <cell r="F78">
            <v>142.71</v>
          </cell>
        </row>
        <row r="79">
          <cell r="A79" t="str">
            <v>1 A 01 580 01</v>
          </cell>
          <cell r="B79" t="str">
            <v>Fornecimento, preparo e colocação formas aço CA 60</v>
          </cell>
          <cell r="E79" t="str">
            <v>kg</v>
          </cell>
          <cell r="F79">
            <v>3.8</v>
          </cell>
        </row>
        <row r="80">
          <cell r="A80" t="str">
            <v>1 A 01 580 02</v>
          </cell>
          <cell r="B80" t="str">
            <v>Fornecimento, preparo e colocação formas aço CA 50</v>
          </cell>
          <cell r="E80" t="str">
            <v>kg</v>
          </cell>
          <cell r="F80">
            <v>3.62</v>
          </cell>
        </row>
        <row r="81">
          <cell r="A81" t="str">
            <v>1 A 01 580 03</v>
          </cell>
          <cell r="B81" t="str">
            <v>Fornecimento, preparo e colocação formas aço CA 25</v>
          </cell>
          <cell r="E81" t="str">
            <v>kg</v>
          </cell>
          <cell r="F81">
            <v>3.65</v>
          </cell>
        </row>
        <row r="82">
          <cell r="A82" t="str">
            <v>1 A 01 603 01</v>
          </cell>
          <cell r="B82" t="str">
            <v>Argamassa cimento-areia 1:3</v>
          </cell>
          <cell r="E82" t="str">
            <v>m3</v>
          </cell>
          <cell r="F82">
            <v>217.24</v>
          </cell>
        </row>
        <row r="83">
          <cell r="A83" t="str">
            <v>1 A 01 604 01</v>
          </cell>
          <cell r="B83" t="str">
            <v>Argamassa cimento-areia 1:4</v>
          </cell>
          <cell r="E83" t="str">
            <v>m3</v>
          </cell>
          <cell r="F83">
            <v>178.49</v>
          </cell>
        </row>
        <row r="84">
          <cell r="A84" t="str">
            <v>1 A 01 606 01</v>
          </cell>
          <cell r="B84" t="str">
            <v>Argamassa cimento-areia 1:6</v>
          </cell>
          <cell r="E84" t="str">
            <v>m3</v>
          </cell>
          <cell r="F84">
            <v>149.31</v>
          </cell>
        </row>
        <row r="85">
          <cell r="A85" t="str">
            <v>1 A 01 620 01</v>
          </cell>
          <cell r="B85" t="str">
            <v>Argamassa cimento-solo 1:10</v>
          </cell>
          <cell r="E85" t="str">
            <v>m3</v>
          </cell>
          <cell r="F85">
            <v>92.93</v>
          </cell>
        </row>
        <row r="86">
          <cell r="A86" t="str">
            <v>1 A 01 653 00</v>
          </cell>
          <cell r="B86" t="str">
            <v>Usinagem para sub-base de concreto rolado</v>
          </cell>
          <cell r="E86" t="str">
            <v>m3</v>
          </cell>
          <cell r="F86">
            <v>78.349999999999994</v>
          </cell>
        </row>
        <row r="87">
          <cell r="A87" t="str">
            <v>1 A 01 654 00</v>
          </cell>
          <cell r="B87" t="str">
            <v>Usinagem p/ sub-base de concr. de cimento portland</v>
          </cell>
          <cell r="E87" t="str">
            <v>m3</v>
          </cell>
          <cell r="F87">
            <v>80.790000000000006</v>
          </cell>
        </row>
        <row r="88">
          <cell r="A88" t="str">
            <v>1 A 01 656 00</v>
          </cell>
          <cell r="B88" t="str">
            <v>Usinagem p/ conc. de cim. portland c/ forma desliz</v>
          </cell>
          <cell r="E88" t="str">
            <v>m3</v>
          </cell>
          <cell r="F88">
            <v>198.02</v>
          </cell>
        </row>
        <row r="89">
          <cell r="A89" t="str">
            <v>1 A 01 657 00</v>
          </cell>
          <cell r="B89" t="str">
            <v>Usinagem p/ conc.cim. portland c/ equip. peq. por.</v>
          </cell>
          <cell r="E89" t="str">
            <v>m3</v>
          </cell>
          <cell r="F89">
            <v>204.65</v>
          </cell>
        </row>
        <row r="90">
          <cell r="A90" t="str">
            <v>1 A 01 700 00</v>
          </cell>
          <cell r="B90" t="str">
            <v>Fabricação de peças pré mold. de conc. p/ pavim.</v>
          </cell>
          <cell r="E90" t="str">
            <v>m3</v>
          </cell>
          <cell r="F90">
            <v>287.92</v>
          </cell>
        </row>
        <row r="91">
          <cell r="A91" t="str">
            <v>1 A 01 720 00</v>
          </cell>
          <cell r="B91" t="str">
            <v>Concreto fck=18MPa p/ pré-moldados (guarda-corpo)</v>
          </cell>
          <cell r="E91" t="str">
            <v>m3</v>
          </cell>
          <cell r="F91">
            <v>193.95</v>
          </cell>
        </row>
        <row r="92">
          <cell r="A92" t="str">
            <v>1 A 01 720 01</v>
          </cell>
          <cell r="B92" t="str">
            <v>Guarda-corpo tipo GM, moldado no local</v>
          </cell>
          <cell r="E92" t="str">
            <v>m</v>
          </cell>
          <cell r="F92">
            <v>135.57</v>
          </cell>
        </row>
        <row r="93">
          <cell r="A93" t="str">
            <v>1 A 01 720 02</v>
          </cell>
          <cell r="B93" t="str">
            <v>Fabricação de Guarda-corpo</v>
          </cell>
          <cell r="E93" t="str">
            <v>m</v>
          </cell>
          <cell r="F93">
            <v>24.2</v>
          </cell>
        </row>
        <row r="94">
          <cell r="A94" t="str">
            <v>1 A 01 725 01</v>
          </cell>
          <cell r="B94" t="str">
            <v>Fabricação de balizador de concreto</v>
          </cell>
          <cell r="E94" t="str">
            <v>un</v>
          </cell>
          <cell r="F94">
            <v>7.61</v>
          </cell>
        </row>
        <row r="95">
          <cell r="A95" t="str">
            <v>1 A 01 730 00</v>
          </cell>
          <cell r="B95" t="str">
            <v>Concreto fck=18MPa p/ pré moldados (mourões)</v>
          </cell>
          <cell r="E95" t="str">
            <v>m3</v>
          </cell>
          <cell r="F95">
            <v>222.81</v>
          </cell>
        </row>
        <row r="96">
          <cell r="A96" t="str">
            <v>1 A 01 730 01</v>
          </cell>
          <cell r="B96" t="str">
            <v>Fabr. mourão de concr. esticador seção quad. 15cm</v>
          </cell>
          <cell r="E96" t="str">
            <v>un</v>
          </cell>
          <cell r="F96">
            <v>23.5</v>
          </cell>
        </row>
        <row r="97">
          <cell r="A97" t="str">
            <v>1 A 01 730 02</v>
          </cell>
          <cell r="B97" t="str">
            <v>Fabr. mourão de concr esticador seção triang. 15cm</v>
          </cell>
          <cell r="E97" t="str">
            <v>un</v>
          </cell>
          <cell r="F97">
            <v>14.8</v>
          </cell>
        </row>
        <row r="98">
          <cell r="A98" t="str">
            <v>1 A 01 735 01</v>
          </cell>
          <cell r="B98" t="str">
            <v>Fabr. mourão de concreto suporte seção quad. 11cm</v>
          </cell>
          <cell r="E98" t="str">
            <v>un</v>
          </cell>
          <cell r="F98">
            <v>16.170000000000002</v>
          </cell>
        </row>
        <row r="99">
          <cell r="A99" t="str">
            <v>1 A 01 735 02</v>
          </cell>
          <cell r="B99" t="str">
            <v>Fabr. mourão de concr. suporte seção triang. 11cm</v>
          </cell>
          <cell r="E99" t="str">
            <v>un</v>
          </cell>
          <cell r="F99">
            <v>10.56</v>
          </cell>
        </row>
        <row r="100">
          <cell r="A100" t="str">
            <v>1 A 01 739 01</v>
          </cell>
          <cell r="B100" t="str">
            <v>Confecção de tubos de concreto D=0,20m</v>
          </cell>
          <cell r="E100" t="str">
            <v>m</v>
          </cell>
          <cell r="F100">
            <v>9.2100000000000009</v>
          </cell>
        </row>
        <row r="101">
          <cell r="A101" t="str">
            <v>1 A 01 740 01</v>
          </cell>
          <cell r="B101" t="str">
            <v>Confecção de tubos de concreto perfurado D=0,20m</v>
          </cell>
          <cell r="E101" t="str">
            <v>m</v>
          </cell>
          <cell r="F101">
            <v>9.43</v>
          </cell>
        </row>
        <row r="102">
          <cell r="A102" t="str">
            <v>1 A 01 741 01</v>
          </cell>
          <cell r="B102" t="str">
            <v>Confecção de tubos de concreto poroso D=0,20m</v>
          </cell>
          <cell r="E102" t="str">
            <v>m</v>
          </cell>
          <cell r="F102">
            <v>9.31</v>
          </cell>
        </row>
        <row r="103">
          <cell r="A103" t="str">
            <v>1 A 01 745 01</v>
          </cell>
          <cell r="B103" t="str">
            <v>Confecção de tubos de concreto D=0,30m</v>
          </cell>
          <cell r="E103" t="str">
            <v>m</v>
          </cell>
          <cell r="F103">
            <v>15.16</v>
          </cell>
        </row>
        <row r="104">
          <cell r="A104" t="str">
            <v>1 A 01 746 01</v>
          </cell>
          <cell r="B104" t="str">
            <v>Confecção de tubos de concreto perfurado D=0,30m</v>
          </cell>
          <cell r="E104" t="str">
            <v>m</v>
          </cell>
          <cell r="F104">
            <v>15.38</v>
          </cell>
        </row>
        <row r="105">
          <cell r="A105" t="str">
            <v>1 A 01 747 01</v>
          </cell>
          <cell r="B105" t="str">
            <v>Confecção de tubos de concreto poroso D=0,30m</v>
          </cell>
          <cell r="E105" t="str">
            <v>m</v>
          </cell>
          <cell r="F105">
            <v>15.36</v>
          </cell>
        </row>
        <row r="106">
          <cell r="A106" t="str">
            <v>1 A 01 751 01</v>
          </cell>
          <cell r="B106" t="str">
            <v>Confecção de tubos de concreto D=0,40m</v>
          </cell>
          <cell r="E106" t="str">
            <v>m</v>
          </cell>
          <cell r="F106">
            <v>22.53</v>
          </cell>
        </row>
        <row r="107">
          <cell r="A107" t="str">
            <v>1 A 01 752 01</v>
          </cell>
          <cell r="B107" t="str">
            <v>Confecção de tubos de concreto perfurado D=0,40m</v>
          </cell>
          <cell r="E107" t="str">
            <v>m</v>
          </cell>
          <cell r="F107">
            <v>22.75</v>
          </cell>
        </row>
        <row r="108">
          <cell r="A108" t="str">
            <v>1 A 01 753 01</v>
          </cell>
          <cell r="B108" t="str">
            <v>Confecção de tubos de concreto poroso D=0,40m</v>
          </cell>
          <cell r="E108" t="str">
            <v>m</v>
          </cell>
          <cell r="F108">
            <v>22.84</v>
          </cell>
        </row>
        <row r="109">
          <cell r="A109" t="str">
            <v>1 A 01 755 01</v>
          </cell>
          <cell r="B109" t="str">
            <v>Confecção de tubos de concreto armado D=0,60m CA-4</v>
          </cell>
          <cell r="E109" t="str">
            <v>m</v>
          </cell>
          <cell r="F109">
            <v>90.58</v>
          </cell>
        </row>
        <row r="110">
          <cell r="A110" t="str">
            <v>1 A 01 760 01</v>
          </cell>
          <cell r="B110" t="str">
            <v>Confecção de tubos de concreto armado D=0,80m CA-4</v>
          </cell>
          <cell r="E110" t="str">
            <v>m</v>
          </cell>
          <cell r="F110">
            <v>138.6</v>
          </cell>
        </row>
        <row r="111">
          <cell r="A111" t="str">
            <v>1 A 01 765 01</v>
          </cell>
          <cell r="B111" t="str">
            <v>Confecção de tubos de concreto armado D=1,00m CA-4</v>
          </cell>
          <cell r="E111" t="str">
            <v>m</v>
          </cell>
          <cell r="F111">
            <v>209.05</v>
          </cell>
        </row>
        <row r="112">
          <cell r="A112" t="str">
            <v>1 A 01 770 01</v>
          </cell>
          <cell r="B112" t="str">
            <v>Confecção de tubos de concreto armado D=1,20m CA-4</v>
          </cell>
          <cell r="E112" t="str">
            <v>m</v>
          </cell>
          <cell r="F112">
            <v>290.89</v>
          </cell>
        </row>
        <row r="113">
          <cell r="A113" t="str">
            <v>1 A 01 775 01</v>
          </cell>
          <cell r="B113" t="str">
            <v>Confecção de tubos de concreto armado D=1,50m CA-4</v>
          </cell>
          <cell r="E113" t="str">
            <v>m</v>
          </cell>
          <cell r="F113">
            <v>452.94</v>
          </cell>
        </row>
        <row r="114">
          <cell r="A114" t="str">
            <v>1 A 01 780 01</v>
          </cell>
          <cell r="B114" t="str">
            <v>Obtenção de grama para replantio</v>
          </cell>
          <cell r="E114" t="str">
            <v>m2</v>
          </cell>
          <cell r="F114">
            <v>0.67</v>
          </cell>
        </row>
        <row r="115">
          <cell r="A115" t="str">
            <v>1 A 01 790 01</v>
          </cell>
          <cell r="B115" t="str">
            <v>Guia de madeira - 2,5 x 7,0 cm</v>
          </cell>
          <cell r="E115" t="str">
            <v>m</v>
          </cell>
          <cell r="F115">
            <v>0.94</v>
          </cell>
        </row>
        <row r="116">
          <cell r="A116" t="str">
            <v>1 A 01 790 02</v>
          </cell>
          <cell r="B116" t="str">
            <v>Guia de madeira - 2,5 x 10,0 cm</v>
          </cell>
          <cell r="E116" t="str">
            <v>m</v>
          </cell>
          <cell r="F116">
            <v>1.19</v>
          </cell>
        </row>
        <row r="117">
          <cell r="A117" t="str">
            <v>1 A 01 800 01</v>
          </cell>
          <cell r="B117" t="str">
            <v>Chapa de aço 16 rec. para placa de sinalização</v>
          </cell>
          <cell r="E117" t="str">
            <v>m2</v>
          </cell>
          <cell r="F117">
            <v>14.12</v>
          </cell>
        </row>
        <row r="118">
          <cell r="A118" t="str">
            <v>1 A 01 810 01</v>
          </cell>
          <cell r="B118" t="str">
            <v>Calha metálica semi-circular D=0,40 m</v>
          </cell>
          <cell r="E118" t="str">
            <v>m</v>
          </cell>
          <cell r="F118">
            <v>94.26</v>
          </cell>
        </row>
        <row r="119">
          <cell r="A119" t="str">
            <v>1 A 01 850 01</v>
          </cell>
          <cell r="B119" t="str">
            <v>Confecção de placa de sinalização semi-refletiva</v>
          </cell>
          <cell r="E119" t="str">
            <v>m2</v>
          </cell>
          <cell r="F119">
            <v>111.28</v>
          </cell>
        </row>
        <row r="120">
          <cell r="A120" t="str">
            <v>1 A 01 860 01</v>
          </cell>
          <cell r="B120" t="str">
            <v>Confecção de placa de sinalização tot. refletiva</v>
          </cell>
          <cell r="E120" t="str">
            <v>m2</v>
          </cell>
          <cell r="F120">
            <v>156.53</v>
          </cell>
        </row>
        <row r="121">
          <cell r="A121" t="str">
            <v>1 A 01 870 01</v>
          </cell>
          <cell r="B121" t="str">
            <v>Confecção de suporte e travessa p/ placa de sinal.</v>
          </cell>
          <cell r="E121" t="str">
            <v>un</v>
          </cell>
          <cell r="F121">
            <v>18.64</v>
          </cell>
        </row>
        <row r="122">
          <cell r="A122" t="str">
            <v>1 A 01 890 01</v>
          </cell>
          <cell r="B122" t="str">
            <v>Escavação manual em material de 1a categoria</v>
          </cell>
          <cell r="E122" t="str">
            <v>m3</v>
          </cell>
          <cell r="F122">
            <v>14.07</v>
          </cell>
        </row>
        <row r="123">
          <cell r="A123" t="str">
            <v>1 A 01 891 01</v>
          </cell>
          <cell r="B123" t="str">
            <v>Escavação manual de vala em material de 1a cat.</v>
          </cell>
          <cell r="E123" t="str">
            <v>m3</v>
          </cell>
          <cell r="F123">
            <v>16.27</v>
          </cell>
        </row>
        <row r="124">
          <cell r="A124" t="str">
            <v>1 A 01 892 01</v>
          </cell>
          <cell r="B124" t="str">
            <v>Escavação mecânica de vala em material de 1a cat.</v>
          </cell>
          <cell r="E124" t="str">
            <v>m3</v>
          </cell>
          <cell r="F124">
            <v>2.74</v>
          </cell>
        </row>
        <row r="125">
          <cell r="A125" t="str">
            <v>1 A 01 893 01</v>
          </cell>
          <cell r="B125" t="str">
            <v>Compactação manual</v>
          </cell>
          <cell r="E125" t="str">
            <v>m3</v>
          </cell>
          <cell r="F125">
            <v>7.11</v>
          </cell>
        </row>
        <row r="126">
          <cell r="A126" t="str">
            <v>1 A 01 894 01</v>
          </cell>
          <cell r="B126" t="str">
            <v>Lastro de brita</v>
          </cell>
          <cell r="E126" t="str">
            <v>m3</v>
          </cell>
          <cell r="F126">
            <v>24.14</v>
          </cell>
        </row>
        <row r="127">
          <cell r="A127" t="str">
            <v>1 A 99 001 00</v>
          </cell>
          <cell r="B127" t="str">
            <v>Mistura areia-asfalto usinada a frio</v>
          </cell>
          <cell r="E127" t="str">
            <v>m3</v>
          </cell>
          <cell r="F127">
            <v>0</v>
          </cell>
        </row>
        <row r="128">
          <cell r="A128" t="str">
            <v>1 A 99 002 00</v>
          </cell>
          <cell r="B128" t="str">
            <v>Mistura areia-asfalto usinada a quente</v>
          </cell>
          <cell r="E128" t="str">
            <v>m3</v>
          </cell>
          <cell r="F128">
            <v>0</v>
          </cell>
        </row>
        <row r="129">
          <cell r="A129" t="str">
            <v>1 A 99 003 00</v>
          </cell>
          <cell r="B129" t="str">
            <v>Mistura betuminosa usinada a frio</v>
          </cell>
          <cell r="E129" t="str">
            <v>m3</v>
          </cell>
          <cell r="F129">
            <v>0</v>
          </cell>
        </row>
        <row r="130">
          <cell r="A130" t="str">
            <v>1 A 99 004 00</v>
          </cell>
          <cell r="B130" t="str">
            <v>Mistura betuminosa usinada a quente</v>
          </cell>
          <cell r="E130" t="str">
            <v>m3</v>
          </cell>
          <cell r="F130">
            <v>0</v>
          </cell>
        </row>
        <row r="131">
          <cell r="A131" t="str">
            <v>1 A 99 005 00</v>
          </cell>
          <cell r="B131" t="str">
            <v>Mistura betuminosa</v>
          </cell>
          <cell r="E131" t="str">
            <v>m3</v>
          </cell>
          <cell r="F131">
            <v>0</v>
          </cell>
        </row>
        <row r="132">
          <cell r="A132" t="str">
            <v>1 B 00 301 00</v>
          </cell>
          <cell r="B132" t="str">
            <v>Alvenaria de pedra argamassada</v>
          </cell>
          <cell r="E132" t="str">
            <v>m3</v>
          </cell>
          <cell r="F132">
            <v>105.07</v>
          </cell>
        </row>
        <row r="133">
          <cell r="A133" t="str">
            <v>1 B 00 902 01</v>
          </cell>
          <cell r="B133" t="str">
            <v>Alvenaria de tijolos</v>
          </cell>
          <cell r="E133" t="str">
            <v>m2</v>
          </cell>
          <cell r="F133">
            <v>25</v>
          </cell>
        </row>
        <row r="134">
          <cell r="A134" t="str">
            <v>1 B 00 903 01</v>
          </cell>
          <cell r="B134" t="str">
            <v>Dentes para bueiros duplos D=1,00 m</v>
          </cell>
          <cell r="E134" t="str">
            <v>und</v>
          </cell>
          <cell r="F134">
            <v>79.489999999999995</v>
          </cell>
        </row>
        <row r="135">
          <cell r="A135" t="str">
            <v>1 B 00 904 01</v>
          </cell>
          <cell r="B135" t="str">
            <v>Dentes para bueiros duplos D=1,20 m</v>
          </cell>
          <cell r="E135" t="str">
            <v>und</v>
          </cell>
          <cell r="F135">
            <v>89.9</v>
          </cell>
        </row>
        <row r="136">
          <cell r="A136" t="str">
            <v>1 B 00 905 01</v>
          </cell>
          <cell r="B136" t="str">
            <v>Dentes para bueiros duplos D=1,50 m</v>
          </cell>
          <cell r="E136" t="str">
            <v>und</v>
          </cell>
          <cell r="F136">
            <v>111.04</v>
          </cell>
        </row>
        <row r="137">
          <cell r="A137" t="str">
            <v>1 B 00 906 01</v>
          </cell>
          <cell r="B137" t="str">
            <v>Dentes para bueiros simples D=0,60 m</v>
          </cell>
          <cell r="E137" t="str">
            <v>und</v>
          </cell>
          <cell r="F137">
            <v>26.82</v>
          </cell>
        </row>
        <row r="138">
          <cell r="A138" t="str">
            <v>1 B 00 907 01</v>
          </cell>
          <cell r="B138" t="str">
            <v>Dentes para bueiros simples D=0,80 m</v>
          </cell>
          <cell r="E138" t="str">
            <v>und</v>
          </cell>
          <cell r="F138">
            <v>33.369999999999997</v>
          </cell>
        </row>
        <row r="139">
          <cell r="A139" t="str">
            <v>1 B 00 908 01</v>
          </cell>
          <cell r="B139" t="str">
            <v>Dentes para bueiros simples D=1,00 m</v>
          </cell>
          <cell r="E139" t="str">
            <v>und</v>
          </cell>
          <cell r="F139">
            <v>39.67</v>
          </cell>
        </row>
        <row r="140">
          <cell r="A140" t="str">
            <v>1 B 00 909 01</v>
          </cell>
          <cell r="B140" t="str">
            <v>Dentes para bueiros simples D=1,20 m</v>
          </cell>
          <cell r="E140" t="str">
            <v>und</v>
          </cell>
          <cell r="F140">
            <v>45.01</v>
          </cell>
        </row>
        <row r="141">
          <cell r="A141" t="str">
            <v>1 B 00 910 01</v>
          </cell>
          <cell r="B141" t="str">
            <v>Dentes para bueiros simples D=1,50 m</v>
          </cell>
          <cell r="E141" t="str">
            <v>und</v>
          </cell>
          <cell r="F141">
            <v>57.18</v>
          </cell>
        </row>
        <row r="142">
          <cell r="A142" t="str">
            <v>1 B 00 911 01</v>
          </cell>
          <cell r="B142" t="str">
            <v>Dentes para bueiros triplos D=1,00 m</v>
          </cell>
          <cell r="E142" t="str">
            <v>und</v>
          </cell>
          <cell r="F142">
            <v>116.43</v>
          </cell>
        </row>
        <row r="143">
          <cell r="A143" t="str">
            <v>1 B 00 912 01</v>
          </cell>
          <cell r="B143" t="str">
            <v>Dentes para bueiros triplos D=1,20 m</v>
          </cell>
          <cell r="E143" t="str">
            <v>und</v>
          </cell>
          <cell r="F143">
            <v>134.91999999999999</v>
          </cell>
        </row>
        <row r="144">
          <cell r="A144" t="str">
            <v>1 B 00 913 01</v>
          </cell>
          <cell r="B144" t="str">
            <v>Dentes para bueiros triplos D=1,50 m</v>
          </cell>
          <cell r="E144" t="str">
            <v>und</v>
          </cell>
          <cell r="F144">
            <v>164.46</v>
          </cell>
        </row>
        <row r="145">
          <cell r="A145" t="str">
            <v>1 B 00 999 06</v>
          </cell>
          <cell r="B145" t="str">
            <v>Solo local / selo de argila apiloado</v>
          </cell>
          <cell r="E145" t="str">
            <v>m3</v>
          </cell>
          <cell r="F145">
            <v>7.62</v>
          </cell>
        </row>
        <row r="146">
          <cell r="A146" t="str">
            <v>1 B 02 702 00</v>
          </cell>
          <cell r="B146" t="str">
            <v>Limp. e enchim. junta pav. concr. (const e rest)</v>
          </cell>
          <cell r="E146" t="str">
            <v>m</v>
          </cell>
          <cell r="F146">
            <v>1.99</v>
          </cell>
        </row>
        <row r="147">
          <cell r="B147" t="str">
            <v>Construção</v>
          </cell>
        </row>
        <row r="148">
          <cell r="A148" t="str">
            <v>2 S 01 000 00</v>
          </cell>
          <cell r="B148" t="str">
            <v>Desm. dest. limpeza áreas c/arv. diam. até 0,15 m</v>
          </cell>
          <cell r="E148" t="str">
            <v>m2</v>
          </cell>
          <cell r="F148">
            <v>0.21</v>
          </cell>
        </row>
        <row r="149">
          <cell r="A149" t="str">
            <v>2 S 01 010 00</v>
          </cell>
          <cell r="B149" t="str">
            <v>Destocamento de árvores D=0,15 a 0,30 m</v>
          </cell>
          <cell r="E149" t="str">
            <v>und</v>
          </cell>
          <cell r="F149">
            <v>21.1</v>
          </cell>
        </row>
        <row r="150">
          <cell r="A150" t="str">
            <v>2 S 01 012 00</v>
          </cell>
          <cell r="B150" t="str">
            <v>Destocamento de árvores c/diâm. &gt; 0,30 m</v>
          </cell>
          <cell r="E150" t="str">
            <v>und</v>
          </cell>
          <cell r="F150">
            <v>52.76</v>
          </cell>
        </row>
        <row r="151">
          <cell r="A151" t="str">
            <v>2 S 01 100 01</v>
          </cell>
          <cell r="B151" t="str">
            <v>Esc. carga transp. mat 1ª cat DMT 50 m</v>
          </cell>
          <cell r="E151" t="str">
            <v>m3</v>
          </cell>
          <cell r="F151">
            <v>1.1200000000000001</v>
          </cell>
        </row>
        <row r="152">
          <cell r="A152" t="str">
            <v>2 S 01 100 02</v>
          </cell>
          <cell r="B152" t="str">
            <v>Esc. carga transp. mat 1ª cat DMT 50 a 200m c/m</v>
          </cell>
          <cell r="E152" t="str">
            <v>m3</v>
          </cell>
          <cell r="F152">
            <v>3.48</v>
          </cell>
        </row>
        <row r="153">
          <cell r="A153" t="str">
            <v>2 S 01 100 03</v>
          </cell>
          <cell r="B153" t="str">
            <v>Esc. carga transp. mat 1ª cat DMT 200 a 400m c/m</v>
          </cell>
          <cell r="E153" t="str">
            <v>m3</v>
          </cell>
          <cell r="F153">
            <v>4.2300000000000004</v>
          </cell>
        </row>
        <row r="154">
          <cell r="A154" t="str">
            <v>2 S 01 100 04</v>
          </cell>
          <cell r="B154" t="str">
            <v>Esc. carga transp. mat 1ª cat DMT 400 a 600m c/m</v>
          </cell>
          <cell r="E154" t="str">
            <v>m3</v>
          </cell>
          <cell r="F154">
            <v>5.0199999999999996</v>
          </cell>
        </row>
        <row r="155">
          <cell r="A155" t="str">
            <v>2 S 01 100 05</v>
          </cell>
          <cell r="B155" t="str">
            <v>Esc. carga transp. mat 1ª cat DMT 600 a 800m c/m</v>
          </cell>
          <cell r="E155" t="str">
            <v>m3</v>
          </cell>
          <cell r="F155">
            <v>5.72</v>
          </cell>
        </row>
        <row r="156">
          <cell r="A156" t="str">
            <v>2 S 01 100 06</v>
          </cell>
          <cell r="B156" t="str">
            <v>Esc. carga transp. mat 1ª cat DMT 800 a 1000m c/m</v>
          </cell>
          <cell r="E156" t="str">
            <v>m3</v>
          </cell>
          <cell r="F156">
            <v>6.59</v>
          </cell>
        </row>
        <row r="157">
          <cell r="A157" t="str">
            <v>2 S 01 100 07</v>
          </cell>
          <cell r="B157" t="str">
            <v>Esc. carga transp. mat 1ª cat DMT 1000 a 1200m c/m</v>
          </cell>
          <cell r="E157" t="str">
            <v>m3</v>
          </cell>
          <cell r="F157">
            <v>7.51</v>
          </cell>
        </row>
        <row r="158">
          <cell r="A158" t="str">
            <v>2 S 01 100 08</v>
          </cell>
          <cell r="B158" t="str">
            <v>Esc. carga transp. mat 1ª cat DMT 1200 a 1400m c/m</v>
          </cell>
          <cell r="E158" t="str">
            <v>m3</v>
          </cell>
          <cell r="F158">
            <v>8.36</v>
          </cell>
        </row>
        <row r="159">
          <cell r="A159" t="str">
            <v>2 S 01 100 09</v>
          </cell>
          <cell r="B159" t="str">
            <v>Esc. carga tr. mat 1ª c. DMT 50 a 200m c/carreg</v>
          </cell>
          <cell r="E159" t="str">
            <v>m3</v>
          </cell>
          <cell r="F159">
            <v>3.63</v>
          </cell>
        </row>
        <row r="160">
          <cell r="A160" t="str">
            <v>2 S 01 100 10</v>
          </cell>
          <cell r="B160" t="str">
            <v>Esc. carga tr. mat 1ª c. DMT 200 a 400m c/carreg</v>
          </cell>
          <cell r="E160" t="str">
            <v>m3</v>
          </cell>
          <cell r="F160">
            <v>3.91</v>
          </cell>
        </row>
        <row r="161">
          <cell r="A161" t="str">
            <v>2 S 01 100 11</v>
          </cell>
          <cell r="B161" t="str">
            <v>Esc. carga tr. mat 1ª c. DMT 400 a 600m c/carreg</v>
          </cell>
          <cell r="E161" t="str">
            <v>m3</v>
          </cell>
          <cell r="F161">
            <v>4.1100000000000003</v>
          </cell>
        </row>
        <row r="162">
          <cell r="A162" t="str">
            <v>2 S 01 100 12</v>
          </cell>
          <cell r="B162" t="str">
            <v>Esc. carga tr. mat 1ª c. DMT 600 a 800m c/carreg</v>
          </cell>
          <cell r="E162" t="str">
            <v>m3</v>
          </cell>
          <cell r="F162">
            <v>4.47</v>
          </cell>
        </row>
        <row r="163">
          <cell r="A163" t="str">
            <v>2 S 01 100 13</v>
          </cell>
          <cell r="B163" t="str">
            <v>Esc. carga tr. mat 1ª c. DMT 800 a 1000m c/carreg</v>
          </cell>
          <cell r="E163" t="str">
            <v>m3</v>
          </cell>
          <cell r="F163">
            <v>4.68</v>
          </cell>
        </row>
        <row r="164">
          <cell r="A164" t="str">
            <v>2 S 01 100 14</v>
          </cell>
          <cell r="B164" t="str">
            <v>Esc. carga tr. mat 1ª c. DMT 1000 a 1200m c/carreg</v>
          </cell>
          <cell r="E164" t="str">
            <v>m3</v>
          </cell>
          <cell r="F164">
            <v>4.97</v>
          </cell>
        </row>
        <row r="165">
          <cell r="A165" t="str">
            <v>2 S 01 100 15</v>
          </cell>
          <cell r="B165" t="str">
            <v>Esc. carga tr. mat 1ª c. DMT 1200 a 1400m c/carreg</v>
          </cell>
          <cell r="E165" t="str">
            <v>m3</v>
          </cell>
          <cell r="F165">
            <v>5.14</v>
          </cell>
        </row>
        <row r="166">
          <cell r="A166" t="str">
            <v>2 S 01 100 16</v>
          </cell>
          <cell r="B166" t="str">
            <v>Esc. carga tr. mat 1ª c. DMT 1400 a 1600m c/carreg</v>
          </cell>
          <cell r="E166" t="str">
            <v>m3</v>
          </cell>
          <cell r="F166">
            <v>5.31</v>
          </cell>
        </row>
        <row r="167">
          <cell r="A167" t="str">
            <v>2 S 01 100 17</v>
          </cell>
          <cell r="B167" t="str">
            <v>Esc. carga tr. mat 1ª c. DMT 1600 a 1800m c/carreg</v>
          </cell>
          <cell r="E167" t="str">
            <v>m3</v>
          </cell>
          <cell r="F167">
            <v>5.44</v>
          </cell>
        </row>
        <row r="168">
          <cell r="A168" t="str">
            <v>2 S 01 100 18</v>
          </cell>
          <cell r="B168" t="str">
            <v>Esc. carga tr. mat 1ª c. DMT 1800 a 2000m c/carreg</v>
          </cell>
          <cell r="E168" t="str">
            <v>m3</v>
          </cell>
          <cell r="F168">
            <v>5.72</v>
          </cell>
        </row>
        <row r="169">
          <cell r="A169" t="str">
            <v>2 S 01 100 19</v>
          </cell>
          <cell r="B169" t="str">
            <v>Esc. carga tr. mat 1ª c. DMT 2000 a 3000m c/carreg</v>
          </cell>
          <cell r="E169" t="str">
            <v>m3</v>
          </cell>
          <cell r="F169">
            <v>6.42</v>
          </cell>
        </row>
        <row r="170">
          <cell r="A170" t="str">
            <v>2 S 01 100 20</v>
          </cell>
          <cell r="B170" t="str">
            <v>Esc. carga tr. mat 1ª c. DMT 3000 a 5000m c/carreg</v>
          </cell>
          <cell r="E170" t="str">
            <v>m3</v>
          </cell>
          <cell r="F170">
            <v>8.36</v>
          </cell>
        </row>
        <row r="171">
          <cell r="A171" t="str">
            <v>2 S 01 100 21</v>
          </cell>
          <cell r="B171" t="str">
            <v>Escavação carga transp. manual mat.1a cat. DT=20m</v>
          </cell>
          <cell r="E171" t="str">
            <v>m3</v>
          </cell>
          <cell r="F171">
            <v>15.59</v>
          </cell>
        </row>
        <row r="172">
          <cell r="A172" t="str">
            <v>2 S 01 100 22</v>
          </cell>
          <cell r="B172" t="str">
            <v>Esc. carga transp. mat 1ª cat DMT 50 a 200m c/e</v>
          </cell>
          <cell r="E172" t="str">
            <v>m3</v>
          </cell>
          <cell r="F172">
            <v>3.51</v>
          </cell>
        </row>
        <row r="173">
          <cell r="A173" t="str">
            <v>2 S 01 100 23</v>
          </cell>
          <cell r="B173" t="str">
            <v>Esc. carga transp. mat 1ª cat DMT 200 a 400m c/e</v>
          </cell>
          <cell r="E173" t="str">
            <v>m3</v>
          </cell>
          <cell r="F173">
            <v>3.86</v>
          </cell>
        </row>
        <row r="174">
          <cell r="A174" t="str">
            <v>2 S 01 100 24</v>
          </cell>
          <cell r="B174" t="str">
            <v>Esc. carga transp. mat 1ª cat DMT 400 a 600m c/e</v>
          </cell>
          <cell r="E174" t="str">
            <v>m3</v>
          </cell>
          <cell r="F174">
            <v>4.0599999999999996</v>
          </cell>
        </row>
        <row r="175">
          <cell r="A175" t="str">
            <v>2 S 01 100 25</v>
          </cell>
          <cell r="B175" t="str">
            <v>Esc. carga transp. mat 1ª cat DMT 600 a 800m c/e</v>
          </cell>
          <cell r="E175" t="str">
            <v>m3</v>
          </cell>
          <cell r="F175">
            <v>4.3600000000000003</v>
          </cell>
        </row>
        <row r="176">
          <cell r="A176" t="str">
            <v>2 S 01 100 26</v>
          </cell>
          <cell r="B176" t="str">
            <v>Esc. carga transp. mat 1ª cat DMT 800 a 1000m c/e</v>
          </cell>
          <cell r="E176" t="str">
            <v>m3</v>
          </cell>
          <cell r="F176">
            <v>4.6500000000000004</v>
          </cell>
        </row>
        <row r="177">
          <cell r="A177" t="str">
            <v>2 S 01 100 27</v>
          </cell>
          <cell r="B177" t="str">
            <v>Esc. carga transp. mat 1ª cat DMT 1000 a 1200m c/e</v>
          </cell>
          <cell r="E177" t="str">
            <v>m3</v>
          </cell>
          <cell r="F177">
            <v>4.88</v>
          </cell>
        </row>
        <row r="178">
          <cell r="A178" t="str">
            <v>2 S 01 100 28</v>
          </cell>
          <cell r="B178" t="str">
            <v>Esc. carga transp. mat 1ª cat DMT 1200 a 1400m c/e</v>
          </cell>
          <cell r="E178" t="str">
            <v>m3</v>
          </cell>
          <cell r="F178">
            <v>5.05</v>
          </cell>
        </row>
        <row r="179">
          <cell r="A179" t="str">
            <v>2 S 01 100 29</v>
          </cell>
          <cell r="B179" t="str">
            <v>Esc. carga transp. mat 1ª cat DMT 1400 a 1600m c/e</v>
          </cell>
          <cell r="E179" t="str">
            <v>m3</v>
          </cell>
          <cell r="F179">
            <v>5.33</v>
          </cell>
        </row>
        <row r="180">
          <cell r="A180" t="str">
            <v>2 S 01 100 30</v>
          </cell>
          <cell r="B180" t="str">
            <v>Esc. carga transp. mat 1ª cat DMT 1600 a 1800m c/e</v>
          </cell>
          <cell r="E180" t="str">
            <v>m3</v>
          </cell>
          <cell r="F180">
            <v>5.41</v>
          </cell>
        </row>
        <row r="181">
          <cell r="A181" t="str">
            <v>2 S 01 100 31</v>
          </cell>
          <cell r="B181" t="str">
            <v>Esc. carga transp. mat 1ª cat DMT 1800 a 2000m c/e</v>
          </cell>
          <cell r="E181" t="str">
            <v>m3</v>
          </cell>
          <cell r="F181">
            <v>5.63</v>
          </cell>
        </row>
        <row r="182">
          <cell r="A182" t="str">
            <v>2 S 01 100 32</v>
          </cell>
          <cell r="B182" t="str">
            <v>Esc. carga transp. mat 1ª cat DMT 2000 a 3000m c/e</v>
          </cell>
          <cell r="E182" t="str">
            <v>m3</v>
          </cell>
          <cell r="F182">
            <v>6.35</v>
          </cell>
        </row>
        <row r="183">
          <cell r="A183" t="str">
            <v>2 S 01 100 33</v>
          </cell>
          <cell r="B183" t="str">
            <v>Esc. carga transp. mat 1ª cat DMT 3000 a 5000m c/e</v>
          </cell>
          <cell r="E183" t="str">
            <v>m3</v>
          </cell>
          <cell r="F183">
            <v>8.32</v>
          </cell>
        </row>
        <row r="184">
          <cell r="A184" t="str">
            <v>2 S 01 101 01</v>
          </cell>
          <cell r="B184" t="str">
            <v>Esc. carga transp. mat 2ª cat DMT 50m</v>
          </cell>
          <cell r="E184" t="str">
            <v>m3</v>
          </cell>
          <cell r="F184">
            <v>2.38</v>
          </cell>
        </row>
        <row r="185">
          <cell r="A185" t="str">
            <v>2 S 01 101 02</v>
          </cell>
          <cell r="B185" t="str">
            <v>Esc. carga transp. mat 2ª cat DMT 50 a 200m c/m</v>
          </cell>
          <cell r="E185" t="str">
            <v>m3</v>
          </cell>
          <cell r="F185">
            <v>6.04</v>
          </cell>
        </row>
        <row r="186">
          <cell r="A186" t="str">
            <v>2 S 01 101 03</v>
          </cell>
          <cell r="B186" t="str">
            <v>Esc. carga transp. mat 2ª cat DMT 200 a 400m c/m</v>
          </cell>
          <cell r="E186" t="str">
            <v>m3</v>
          </cell>
          <cell r="F186">
            <v>6.06</v>
          </cell>
        </row>
        <row r="187">
          <cell r="A187" t="str">
            <v>2 S 01 101 04</v>
          </cell>
          <cell r="B187" t="str">
            <v>Esc. carga transp. mat 2ª cat DMT 400 a 600m c/m</v>
          </cell>
          <cell r="E187" t="str">
            <v>m3</v>
          </cell>
          <cell r="F187">
            <v>7.35</v>
          </cell>
        </row>
        <row r="188">
          <cell r="A188" t="str">
            <v>2 S 01 101 05</v>
          </cell>
          <cell r="B188" t="str">
            <v>Esc. carga transp. mat 2ª cat DMT 600 a 800m c/m</v>
          </cell>
          <cell r="E188" t="str">
            <v>m3</v>
          </cell>
          <cell r="F188">
            <v>8.65</v>
          </cell>
        </row>
        <row r="189">
          <cell r="A189" t="str">
            <v>2 S 01 101 06</v>
          </cell>
          <cell r="B189" t="str">
            <v>Esc. carga transp. mat 2ª cat DMT 800 a 1000m c/m</v>
          </cell>
          <cell r="E189" t="str">
            <v>m3</v>
          </cell>
          <cell r="F189">
            <v>9.9499999999999993</v>
          </cell>
        </row>
        <row r="190">
          <cell r="A190" t="str">
            <v>2 S 01 101 07</v>
          </cell>
          <cell r="B190" t="str">
            <v>Esc. carga transp. mat 2ª cat DMT 1000 a 1200m c/m</v>
          </cell>
          <cell r="E190" t="str">
            <v>m3</v>
          </cell>
          <cell r="F190">
            <v>9.9600000000000009</v>
          </cell>
        </row>
        <row r="191">
          <cell r="A191" t="str">
            <v>2 S 01 101 08</v>
          </cell>
          <cell r="B191" t="str">
            <v>Esc. carga transp. mat 2ª cat DMT 1200 a 1400m c/m</v>
          </cell>
          <cell r="E191" t="str">
            <v>m3</v>
          </cell>
          <cell r="F191">
            <v>11.26</v>
          </cell>
        </row>
        <row r="192">
          <cell r="A192" t="str">
            <v>2 S 01 101 09</v>
          </cell>
          <cell r="B192" t="str">
            <v>Esc. carga tr. mat 2ª c. DMT 50 a 200m c/carreg</v>
          </cell>
          <cell r="E192" t="str">
            <v>m3</v>
          </cell>
          <cell r="F192">
            <v>5.79</v>
          </cell>
        </row>
        <row r="193">
          <cell r="A193" t="str">
            <v>2 S 01 101 10</v>
          </cell>
          <cell r="B193" t="str">
            <v>Esc. carga tr. mat 2ª c. DMT 200 a 400m c/carreg</v>
          </cell>
          <cell r="E193" t="str">
            <v>m3</v>
          </cell>
          <cell r="F193">
            <v>6.24</v>
          </cell>
        </row>
        <row r="194">
          <cell r="A194" t="str">
            <v>2 S 01 101 11</v>
          </cell>
          <cell r="B194" t="str">
            <v>Esc. carga tr. mat 2a c. DMT 400 a 600m c/carreg</v>
          </cell>
          <cell r="E194" t="str">
            <v>m3</v>
          </cell>
          <cell r="F194">
            <v>6.48</v>
          </cell>
        </row>
        <row r="195">
          <cell r="A195" t="str">
            <v>2 S 01 101 12</v>
          </cell>
          <cell r="B195" t="str">
            <v>Esc. carga tr. mat 2a c. DMT 600 a 800m c/carreg</v>
          </cell>
          <cell r="E195" t="str">
            <v>m3</v>
          </cell>
          <cell r="F195">
            <v>6.84</v>
          </cell>
        </row>
        <row r="196">
          <cell r="A196" t="str">
            <v>2 S 01 101 13</v>
          </cell>
          <cell r="B196" t="str">
            <v>Esc. carga tr. mat 2a c. DMT 800 a 1000m c/carreg</v>
          </cell>
          <cell r="E196" t="str">
            <v>m3</v>
          </cell>
          <cell r="F196">
            <v>7.12</v>
          </cell>
        </row>
        <row r="197">
          <cell r="A197" t="str">
            <v>2 S 01 101 14</v>
          </cell>
          <cell r="B197" t="str">
            <v>Esc. carga tr. mat 2a c. DMT 1000 a 1200m c/carreg</v>
          </cell>
          <cell r="E197" t="str">
            <v>m3</v>
          </cell>
          <cell r="F197">
            <v>7.39</v>
          </cell>
        </row>
        <row r="198">
          <cell r="A198" t="str">
            <v>2 S 01 101 15</v>
          </cell>
          <cell r="B198" t="str">
            <v>Esc. carga tr. mat 2a c. DMT 1200 a 1400m c/carreg</v>
          </cell>
          <cell r="E198" t="str">
            <v>m3</v>
          </cell>
          <cell r="F198">
            <v>7.65</v>
          </cell>
        </row>
        <row r="199">
          <cell r="A199" t="str">
            <v>2 S 01 101 16</v>
          </cell>
          <cell r="B199" t="str">
            <v>Esc. carga tr. mat 2a c. DMT 1400 a 1600m c/carreg</v>
          </cell>
          <cell r="E199" t="str">
            <v>m3</v>
          </cell>
          <cell r="F199">
            <v>7.92</v>
          </cell>
        </row>
        <row r="200">
          <cell r="A200" t="str">
            <v>2 S 01 101 17</v>
          </cell>
          <cell r="B200" t="str">
            <v>Esc. carga tr. mat 2a c. DMT 1600 a 1800m c/carreg</v>
          </cell>
          <cell r="E200" t="str">
            <v>m3</v>
          </cell>
          <cell r="F200">
            <v>8.1</v>
          </cell>
        </row>
        <row r="201">
          <cell r="A201" t="str">
            <v>2 S 01 101 18</v>
          </cell>
          <cell r="B201" t="str">
            <v>Esc. carga tr. mat 2a c. DMT 1800 a 2000m c/carreg</v>
          </cell>
          <cell r="E201" t="str">
            <v>m3</v>
          </cell>
          <cell r="F201">
            <v>8.41</v>
          </cell>
        </row>
        <row r="202">
          <cell r="A202" t="str">
            <v>2 S 01 101 19</v>
          </cell>
          <cell r="B202" t="str">
            <v>Esc. carga tr. mat 2a c. DMT 2000 a 3000m c/carreg</v>
          </cell>
          <cell r="E202" t="str">
            <v>m3</v>
          </cell>
          <cell r="F202">
            <v>9.1999999999999993</v>
          </cell>
        </row>
        <row r="203">
          <cell r="A203" t="str">
            <v>2 S 01 101 20</v>
          </cell>
          <cell r="B203" t="str">
            <v>Esc. carga tr. mat 2a c. DMT 3000 a 5000m c/carreg</v>
          </cell>
          <cell r="E203" t="str">
            <v>m3</v>
          </cell>
          <cell r="F203">
            <v>11.58</v>
          </cell>
        </row>
        <row r="204">
          <cell r="A204" t="str">
            <v>2 S 01 101 22</v>
          </cell>
          <cell r="B204" t="str">
            <v>Esc. carga transp. mat 2a cat DMT 50 a 200m c/e</v>
          </cell>
          <cell r="E204" t="str">
            <v>m3</v>
          </cell>
          <cell r="F204">
            <v>4.92</v>
          </cell>
        </row>
        <row r="205">
          <cell r="A205" t="str">
            <v>2 S 01 101 23</v>
          </cell>
          <cell r="B205" t="str">
            <v>Esc. carga transp. mat 2a cat DMT 200 a 400m c/e</v>
          </cell>
          <cell r="E205" t="str">
            <v>m3</v>
          </cell>
          <cell r="F205">
            <v>5.27</v>
          </cell>
        </row>
        <row r="206">
          <cell r="A206" t="str">
            <v>2 S 01 101 24</v>
          </cell>
          <cell r="B206" t="str">
            <v>Esc. carga transp. mat 2a cat DMT 400 a 600m c/e</v>
          </cell>
          <cell r="E206" t="str">
            <v>m3</v>
          </cell>
          <cell r="F206">
            <v>5.61</v>
          </cell>
        </row>
        <row r="207">
          <cell r="A207" t="str">
            <v>2 S 01 101 25</v>
          </cell>
          <cell r="B207" t="str">
            <v>Esc. carga transp. mat 2a cat DMT 600 a 800m c/e</v>
          </cell>
          <cell r="E207" t="str">
            <v>m3</v>
          </cell>
          <cell r="F207">
            <v>5.98</v>
          </cell>
        </row>
        <row r="208">
          <cell r="A208" t="str">
            <v>2 S 01 101 26</v>
          </cell>
          <cell r="B208" t="str">
            <v>Esc. carga transp. mat 2a cat DMT 800 a 1000m c/e</v>
          </cell>
          <cell r="E208" t="str">
            <v>m3</v>
          </cell>
          <cell r="F208">
            <v>6.26</v>
          </cell>
        </row>
        <row r="209">
          <cell r="A209" t="str">
            <v>2 S 01 101 27</v>
          </cell>
          <cell r="B209" t="str">
            <v>Esc. carga transp. mat 2a cat DMT 1000 a 1200m c/e</v>
          </cell>
          <cell r="E209" t="str">
            <v>m3</v>
          </cell>
          <cell r="F209">
            <v>6.53</v>
          </cell>
        </row>
        <row r="210">
          <cell r="A210" t="str">
            <v>2 S 01 101 28</v>
          </cell>
          <cell r="B210" t="str">
            <v>Esc. carga transp. mat 2a cat DMT 1200 a 1400m c/e</v>
          </cell>
          <cell r="E210" t="str">
            <v>m3</v>
          </cell>
          <cell r="F210">
            <v>6.86</v>
          </cell>
        </row>
        <row r="211">
          <cell r="A211" t="str">
            <v>2 S 01 101 29</v>
          </cell>
          <cell r="B211" t="str">
            <v>Esc. carga transp. mat 2a cat DMT 1400 a 1600m c/e</v>
          </cell>
          <cell r="E211" t="str">
            <v>m3</v>
          </cell>
          <cell r="F211">
            <v>7.08</v>
          </cell>
        </row>
        <row r="212">
          <cell r="A212" t="str">
            <v>2 S 01 101 30</v>
          </cell>
          <cell r="B212" t="str">
            <v>Esc. carga transp. mat 2a cat DMT 1600 a 1800m c/e</v>
          </cell>
          <cell r="E212" t="str">
            <v>m3</v>
          </cell>
          <cell r="F212">
            <v>7.19</v>
          </cell>
        </row>
        <row r="213">
          <cell r="A213" t="str">
            <v>2 S 01 101 31</v>
          </cell>
          <cell r="B213" t="str">
            <v>Esc. carga transp. mat 2a cat DMT 1800 a 2000m c/e</v>
          </cell>
          <cell r="E213" t="str">
            <v>m3</v>
          </cell>
          <cell r="F213">
            <v>7.51</v>
          </cell>
        </row>
        <row r="214">
          <cell r="A214" t="str">
            <v>2 S 01 101 32</v>
          </cell>
          <cell r="B214" t="str">
            <v>Esc. carga transp. mat 2a cat DMT 2000 a 3000m c/e</v>
          </cell>
          <cell r="E214" t="str">
            <v>m3</v>
          </cell>
          <cell r="F214">
            <v>8.44</v>
          </cell>
        </row>
        <row r="215">
          <cell r="A215" t="str">
            <v>2 S 01 101 33</v>
          </cell>
          <cell r="B215" t="str">
            <v>Esc. carga transp. mat 2a cat DMT 3000 a 5000m c/e</v>
          </cell>
          <cell r="E215" t="str">
            <v>m3</v>
          </cell>
          <cell r="F215">
            <v>10.84</v>
          </cell>
        </row>
        <row r="216">
          <cell r="A216" t="str">
            <v>2 S 01 102 01</v>
          </cell>
          <cell r="B216" t="str">
            <v>Esc. carga transp. mat 3a cat DMT até 50m</v>
          </cell>
          <cell r="E216" t="str">
            <v>m3</v>
          </cell>
          <cell r="F216">
            <v>17.61</v>
          </cell>
        </row>
        <row r="217">
          <cell r="A217" t="str">
            <v>2 S 01 102 02</v>
          </cell>
          <cell r="B217" t="str">
            <v>Esc. carga transp. mat 3a cat DMT 50 a 200m</v>
          </cell>
          <cell r="E217" t="str">
            <v>m3</v>
          </cell>
          <cell r="F217">
            <v>20.02</v>
          </cell>
        </row>
        <row r="218">
          <cell r="A218" t="str">
            <v>2 S 01 102 03</v>
          </cell>
          <cell r="B218" t="str">
            <v>Esc. carga transp. mat 3a cat DMT 200 a 400m</v>
          </cell>
          <cell r="E218" t="str">
            <v>m3</v>
          </cell>
          <cell r="F218">
            <v>20.54</v>
          </cell>
        </row>
        <row r="219">
          <cell r="A219" t="str">
            <v>2 S 01 102 04</v>
          </cell>
          <cell r="B219" t="str">
            <v>Esc. carga transp. mat 3a cat DMT 400 a 600m</v>
          </cell>
          <cell r="E219" t="str">
            <v>m3</v>
          </cell>
          <cell r="F219">
            <v>21.27</v>
          </cell>
        </row>
        <row r="220">
          <cell r="A220" t="str">
            <v>2 S 01 102 05</v>
          </cell>
          <cell r="B220" t="str">
            <v>Esc. carga transp. mat 3a cat DMT 600 a 800m</v>
          </cell>
          <cell r="E220" t="str">
            <v>m3</v>
          </cell>
          <cell r="F220">
            <v>21.79</v>
          </cell>
        </row>
        <row r="221">
          <cell r="A221" t="str">
            <v>2 S 01 102 06</v>
          </cell>
          <cell r="B221" t="str">
            <v>Esc. carga transp. mat 3a cat DMT 800 a 1000m</v>
          </cell>
          <cell r="E221" t="str">
            <v>m3</v>
          </cell>
          <cell r="F221">
            <v>22.31</v>
          </cell>
        </row>
        <row r="222">
          <cell r="A222" t="str">
            <v>2 S 01 102 07</v>
          </cell>
          <cell r="B222" t="str">
            <v>Esc. carga transp. mat 3a cat DMT 1000 a 1200m</v>
          </cell>
          <cell r="E222" t="str">
            <v>m3</v>
          </cell>
          <cell r="F222">
            <v>22.54</v>
          </cell>
        </row>
        <row r="223">
          <cell r="A223" t="str">
            <v>2 S 01 300 01</v>
          </cell>
          <cell r="B223" t="str">
            <v>Esc. carga transp. solos moles DMT 0 a 200m</v>
          </cell>
          <cell r="E223" t="str">
            <v>m3</v>
          </cell>
          <cell r="F223">
            <v>10.49</v>
          </cell>
        </row>
        <row r="224">
          <cell r="A224" t="str">
            <v>2 S 01 300 02</v>
          </cell>
          <cell r="B224" t="str">
            <v>Esc. carga transp. solos moles DMT 200 a 400m</v>
          </cell>
          <cell r="E224" t="str">
            <v>m3</v>
          </cell>
          <cell r="F224">
            <v>11.3</v>
          </cell>
        </row>
        <row r="225">
          <cell r="A225" t="str">
            <v>2 S 01 300 03</v>
          </cell>
          <cell r="B225" t="str">
            <v>Esc. carga transp. solos moles DMT 400 a 600m</v>
          </cell>
          <cell r="E225" t="str">
            <v>m3</v>
          </cell>
          <cell r="F225">
            <v>11.64</v>
          </cell>
        </row>
        <row r="226">
          <cell r="A226" t="str">
            <v>2 S 01 300 04</v>
          </cell>
          <cell r="B226" t="str">
            <v>Esc. carga transp. solos moles DMT 600 a 800m</v>
          </cell>
          <cell r="E226" t="str">
            <v>m3</v>
          </cell>
          <cell r="F226">
            <v>12.04</v>
          </cell>
        </row>
        <row r="227">
          <cell r="A227" t="str">
            <v>2 S 01 300 05</v>
          </cell>
          <cell r="B227" t="str">
            <v>Esc. carga transp. solos moles DMT 800 a 1000m</v>
          </cell>
          <cell r="E227" t="str">
            <v>m3</v>
          </cell>
          <cell r="F227">
            <v>12.8</v>
          </cell>
        </row>
        <row r="228">
          <cell r="A228" t="str">
            <v>2 S 01 510 00</v>
          </cell>
          <cell r="B228" t="str">
            <v>Compactação de aterros a 95% proctor normal</v>
          </cell>
          <cell r="E228" t="str">
            <v>m3</v>
          </cell>
          <cell r="F228">
            <v>1.56</v>
          </cell>
        </row>
        <row r="229">
          <cell r="A229" t="str">
            <v>2 S 01 511 00</v>
          </cell>
          <cell r="B229" t="str">
            <v>Compactação de aterros a 100% proctor normal</v>
          </cell>
          <cell r="E229" t="str">
            <v>m3</v>
          </cell>
          <cell r="F229">
            <v>1.81</v>
          </cell>
        </row>
        <row r="230">
          <cell r="A230" t="str">
            <v>2 S 01 512 01</v>
          </cell>
          <cell r="B230" t="str">
            <v>Construção de corpo de aterro em rocha</v>
          </cell>
          <cell r="E230" t="str">
            <v>m3</v>
          </cell>
          <cell r="F230">
            <v>5.1100000000000003</v>
          </cell>
        </row>
        <row r="231">
          <cell r="A231" t="str">
            <v>2 S 01 512 02</v>
          </cell>
          <cell r="B231" t="str">
            <v>Compactação de camada final de aterro de rocha</v>
          </cell>
          <cell r="E231" t="str">
            <v>m3</v>
          </cell>
          <cell r="F231">
            <v>13.4</v>
          </cell>
        </row>
        <row r="232">
          <cell r="A232" t="str">
            <v>2 S 01 513 01</v>
          </cell>
          <cell r="B232" t="str">
            <v>Compactação de material de "bota-fora"</v>
          </cell>
          <cell r="E232" t="str">
            <v>m3</v>
          </cell>
          <cell r="F232">
            <v>1.22</v>
          </cell>
        </row>
        <row r="233">
          <cell r="A233" t="str">
            <v>2 S 02 100 00</v>
          </cell>
          <cell r="B233" t="str">
            <v>Reforço do subleito</v>
          </cell>
          <cell r="E233" t="str">
            <v>m3</v>
          </cell>
          <cell r="F233">
            <v>8.2899999999999991</v>
          </cell>
        </row>
        <row r="234">
          <cell r="A234" t="str">
            <v>2 S 02 110 00</v>
          </cell>
          <cell r="B234" t="str">
            <v>Regularização do subleito</v>
          </cell>
          <cell r="E234" t="str">
            <v>m2</v>
          </cell>
          <cell r="F234">
            <v>0.48</v>
          </cell>
        </row>
        <row r="235">
          <cell r="A235" t="str">
            <v>2 S 02 110 01</v>
          </cell>
          <cell r="B235" t="str">
            <v>Regul. subleito c/ fres. corte contr.autom. greide</v>
          </cell>
          <cell r="E235" t="str">
            <v>m2</v>
          </cell>
          <cell r="F235">
            <v>0.75</v>
          </cell>
        </row>
        <row r="236">
          <cell r="A236" t="str">
            <v>2 S 02 200 00</v>
          </cell>
          <cell r="B236" t="str">
            <v>Sub-base solo estabilizado granul. s/ mistura</v>
          </cell>
          <cell r="E236" t="str">
            <v>m3</v>
          </cell>
          <cell r="F236">
            <v>8.2899999999999991</v>
          </cell>
        </row>
        <row r="237">
          <cell r="A237" t="str">
            <v>2 S 02 200 01</v>
          </cell>
          <cell r="B237" t="str">
            <v>Base solo estabilizado granul. s/ mistura</v>
          </cell>
          <cell r="E237" t="str">
            <v>m3</v>
          </cell>
          <cell r="F237">
            <v>8.2899999999999991</v>
          </cell>
        </row>
        <row r="238">
          <cell r="A238" t="str">
            <v>2 S 02 210 00</v>
          </cell>
          <cell r="B238" t="str">
            <v>Sub-base estab. granul. c/ mistura solo na pista</v>
          </cell>
          <cell r="E238" t="str">
            <v>m3</v>
          </cell>
          <cell r="F238">
            <v>8.93</v>
          </cell>
        </row>
        <row r="239">
          <cell r="A239" t="str">
            <v>2 S 02 210 01</v>
          </cell>
          <cell r="B239" t="str">
            <v>Sub-base estab. granul. c/ mist. solo-areia pista</v>
          </cell>
          <cell r="E239" t="str">
            <v>m3</v>
          </cell>
          <cell r="F239">
            <v>10.02</v>
          </cell>
        </row>
        <row r="240">
          <cell r="A240" t="str">
            <v>2 S 02 210 02</v>
          </cell>
          <cell r="B240" t="str">
            <v>Base estab.granul.c/ mist.solo - areia na pista</v>
          </cell>
          <cell r="E240" t="str">
            <v>m3</v>
          </cell>
          <cell r="F240">
            <v>10.02</v>
          </cell>
        </row>
        <row r="241">
          <cell r="A241" t="str">
            <v>2 S 02 220 00</v>
          </cell>
          <cell r="B241" t="str">
            <v>Base estab.granul.c/ mistura solo - brita</v>
          </cell>
          <cell r="E241" t="str">
            <v>m3</v>
          </cell>
          <cell r="F241">
            <v>27.11</v>
          </cell>
        </row>
        <row r="242">
          <cell r="A242" t="str">
            <v>2 S 02 230 00</v>
          </cell>
          <cell r="B242" t="str">
            <v>Base de brita graduada</v>
          </cell>
          <cell r="E242" t="str">
            <v>m3</v>
          </cell>
          <cell r="F242">
            <v>42.92</v>
          </cell>
        </row>
        <row r="243">
          <cell r="A243" t="str">
            <v>2 S 02 230 01</v>
          </cell>
          <cell r="B243" t="str">
            <v>Base brita grad. c/ dist. agreg. contr. de greide</v>
          </cell>
          <cell r="E243" t="str">
            <v>m3</v>
          </cell>
          <cell r="F243">
            <v>43.93</v>
          </cell>
        </row>
        <row r="244">
          <cell r="A244" t="str">
            <v>2 S 02 231 00</v>
          </cell>
          <cell r="B244" t="str">
            <v>Base de macadame hidráulico</v>
          </cell>
          <cell r="E244" t="str">
            <v>m3</v>
          </cell>
          <cell r="F244">
            <v>37.630000000000003</v>
          </cell>
        </row>
        <row r="245">
          <cell r="A245" t="str">
            <v>2 S 02 241 01</v>
          </cell>
          <cell r="B245" t="str">
            <v>Base de solo cimento c/ mistura em usina</v>
          </cell>
          <cell r="E245" t="str">
            <v>m3</v>
          </cell>
          <cell r="F245">
            <v>109.32</v>
          </cell>
        </row>
        <row r="246">
          <cell r="A246" t="str">
            <v>2 S 02 243 01</v>
          </cell>
          <cell r="B246" t="str">
            <v>Sub-base de solo melhor. c/ cimento mist. em usina</v>
          </cell>
          <cell r="E246" t="str">
            <v>m3</v>
          </cell>
          <cell r="F246">
            <v>62.57</v>
          </cell>
        </row>
        <row r="247">
          <cell r="A247" t="str">
            <v>2 S 02 300 00</v>
          </cell>
          <cell r="B247" t="str">
            <v>Imprimação</v>
          </cell>
          <cell r="E247" t="str">
            <v>m2</v>
          </cell>
          <cell r="F247">
            <v>0.14000000000000001</v>
          </cell>
        </row>
        <row r="248">
          <cell r="A248" t="str">
            <v>2 S 02 400 00</v>
          </cell>
          <cell r="B248" t="str">
            <v>Pintura de ligação</v>
          </cell>
          <cell r="E248" t="str">
            <v>m2</v>
          </cell>
          <cell r="F248">
            <v>0.1</v>
          </cell>
        </row>
        <row r="249">
          <cell r="A249" t="str">
            <v>2 S 02 500 00</v>
          </cell>
          <cell r="B249" t="str">
            <v>Tratamento superficial simples c/ cap</v>
          </cell>
          <cell r="E249" t="str">
            <v>m2</v>
          </cell>
          <cell r="F249">
            <v>0.49</v>
          </cell>
        </row>
        <row r="250">
          <cell r="A250" t="str">
            <v>2 S 02 500 01</v>
          </cell>
          <cell r="B250" t="str">
            <v>Tratamento superficial simples c/ emulsão</v>
          </cell>
          <cell r="E250" t="str">
            <v>m2</v>
          </cell>
          <cell r="F250">
            <v>0.46</v>
          </cell>
        </row>
        <row r="251">
          <cell r="A251" t="str">
            <v>2 S 02 500 02</v>
          </cell>
          <cell r="B251" t="str">
            <v>Tratamento superficial simples c/ banho diluído</v>
          </cell>
          <cell r="E251" t="str">
            <v>m2</v>
          </cell>
          <cell r="F251">
            <v>0.53</v>
          </cell>
        </row>
        <row r="252">
          <cell r="A252" t="str">
            <v>2 S 02 501 00</v>
          </cell>
          <cell r="B252" t="str">
            <v>Tratamento superficial duplo c/ cap</v>
          </cell>
          <cell r="E252" t="str">
            <v>m2</v>
          </cell>
          <cell r="F252">
            <v>1.45</v>
          </cell>
        </row>
        <row r="253">
          <cell r="A253" t="str">
            <v>2 S 02 501 01</v>
          </cell>
          <cell r="B253" t="str">
            <v>Tratamento superficial duplo c/ emulsão</v>
          </cell>
          <cell r="E253" t="str">
            <v>m2</v>
          </cell>
          <cell r="F253">
            <v>1.44</v>
          </cell>
        </row>
        <row r="254">
          <cell r="A254" t="str">
            <v>2 S 02 501 02</v>
          </cell>
          <cell r="B254" t="str">
            <v>Tratamento superficial duplo c/ banho diluído</v>
          </cell>
          <cell r="E254" t="str">
            <v>m2</v>
          </cell>
          <cell r="F254">
            <v>1.6</v>
          </cell>
        </row>
        <row r="255">
          <cell r="A255" t="str">
            <v>2 S 02 502 00</v>
          </cell>
          <cell r="B255" t="str">
            <v>Tratamento superficial triplo c/ cap</v>
          </cell>
          <cell r="E255" t="str">
            <v>m2</v>
          </cell>
          <cell r="F255">
            <v>2.08</v>
          </cell>
        </row>
        <row r="256">
          <cell r="A256" t="str">
            <v>2 S 02 502 01</v>
          </cell>
          <cell r="B256" t="str">
            <v>Tratamento superficial triplo c/ emulsão</v>
          </cell>
          <cell r="E256" t="str">
            <v>m2</v>
          </cell>
          <cell r="F256">
            <v>2.1</v>
          </cell>
        </row>
        <row r="257">
          <cell r="A257" t="str">
            <v>2 S 02 502 02</v>
          </cell>
          <cell r="B257" t="str">
            <v>Tratamento superficial triplo c/ banho diluído</v>
          </cell>
          <cell r="E257" t="str">
            <v>m2</v>
          </cell>
          <cell r="F257">
            <v>2.29</v>
          </cell>
        </row>
        <row r="258">
          <cell r="A258" t="str">
            <v>2 S 02 530 00</v>
          </cell>
          <cell r="B258" t="str">
            <v>Pré-misturado a frio</v>
          </cell>
          <cell r="E258" t="str">
            <v>m3</v>
          </cell>
          <cell r="F258">
            <v>59.33</v>
          </cell>
        </row>
        <row r="259">
          <cell r="A259" t="str">
            <v>2 S 02 531 00</v>
          </cell>
          <cell r="B259" t="str">
            <v>Macadame betuminoso por penetração</v>
          </cell>
          <cell r="E259" t="str">
            <v>m3</v>
          </cell>
          <cell r="F259">
            <v>51.03</v>
          </cell>
        </row>
        <row r="260">
          <cell r="A260" t="str">
            <v>2 S 02 532 00</v>
          </cell>
          <cell r="B260" t="str">
            <v>Areia-asfalto a quente</v>
          </cell>
          <cell r="E260" t="str">
            <v>t</v>
          </cell>
          <cell r="F260">
            <v>38.67</v>
          </cell>
        </row>
        <row r="261">
          <cell r="A261" t="str">
            <v>2 S 02 540 01</v>
          </cell>
          <cell r="B261" t="str">
            <v>Conc. betuminoso usinado a quente - capa rolamento</v>
          </cell>
          <cell r="E261" t="str">
            <v>t</v>
          </cell>
          <cell r="F261">
            <v>34.15</v>
          </cell>
        </row>
        <row r="262">
          <cell r="A262" t="str">
            <v>2 S 02 540 02</v>
          </cell>
          <cell r="B262" t="str">
            <v>Concreto betuminoso usinado a quente - "binder"</v>
          </cell>
          <cell r="E262" t="str">
            <v>t</v>
          </cell>
          <cell r="F262">
            <v>33.619999999999997</v>
          </cell>
        </row>
        <row r="263">
          <cell r="A263" t="str">
            <v>2 S 02 603 00</v>
          </cell>
          <cell r="B263" t="str">
            <v>Sub-base de concreto rolado</v>
          </cell>
          <cell r="E263" t="str">
            <v>m3</v>
          </cell>
          <cell r="F263">
            <v>108.71</v>
          </cell>
        </row>
        <row r="264">
          <cell r="A264" t="str">
            <v>2 S 02 604 00</v>
          </cell>
          <cell r="B264" t="str">
            <v>Sub-base de concreto de cimento portland</v>
          </cell>
          <cell r="E264" t="str">
            <v>m3</v>
          </cell>
          <cell r="F264">
            <v>136.71</v>
          </cell>
        </row>
        <row r="265">
          <cell r="A265" t="str">
            <v>2 S 02 606 00</v>
          </cell>
          <cell r="B265" t="str">
            <v>Concreto de cimento portland com fôrma deslizante</v>
          </cell>
          <cell r="E265" t="str">
            <v>m3</v>
          </cell>
          <cell r="F265">
            <v>283.45999999999998</v>
          </cell>
        </row>
        <row r="266">
          <cell r="A266" t="str">
            <v>2 S 02 607 00</v>
          </cell>
          <cell r="B266" t="str">
            <v>Concreto cimento portland c/ equip. pequeno porte</v>
          </cell>
          <cell r="E266" t="str">
            <v>m3</v>
          </cell>
          <cell r="F266">
            <v>309.39999999999998</v>
          </cell>
        </row>
        <row r="267">
          <cell r="A267" t="str">
            <v>2 S 02 700 01</v>
          </cell>
          <cell r="B267" t="str">
            <v>Execução pavim. c/ peças pré-moldadas concr.</v>
          </cell>
          <cell r="E267" t="str">
            <v>m2</v>
          </cell>
          <cell r="F267">
            <v>53.64</v>
          </cell>
        </row>
        <row r="268">
          <cell r="A268" t="str">
            <v>2 S 02 702 00</v>
          </cell>
          <cell r="B268" t="str">
            <v>Limpeza e enchimento de junta de pavimento de conc</v>
          </cell>
          <cell r="E268" t="str">
            <v>m</v>
          </cell>
          <cell r="F268">
            <v>2.64</v>
          </cell>
        </row>
        <row r="269">
          <cell r="A269" t="str">
            <v>2 S 03 000 02</v>
          </cell>
          <cell r="B269" t="str">
            <v>Escavação manual de cavas em material 1a cat</v>
          </cell>
          <cell r="E269" t="str">
            <v>m3</v>
          </cell>
          <cell r="F269">
            <v>26.31</v>
          </cell>
        </row>
        <row r="270">
          <cell r="A270" t="str">
            <v>2 S 03 000 03</v>
          </cell>
          <cell r="B270" t="str">
            <v>Escavação manual de cavas em material 2a cat</v>
          </cell>
          <cell r="E270" t="str">
            <v>m3</v>
          </cell>
          <cell r="F270">
            <v>35.08</v>
          </cell>
        </row>
        <row r="271">
          <cell r="A271" t="str">
            <v>2 S 03 010 01</v>
          </cell>
          <cell r="B271" t="str">
            <v>Escavação em cavas de fundação com esgotamento</v>
          </cell>
          <cell r="E271" t="str">
            <v>m3</v>
          </cell>
          <cell r="F271">
            <v>29.91</v>
          </cell>
        </row>
        <row r="272">
          <cell r="A272" t="str">
            <v>2 S 03 119 01</v>
          </cell>
          <cell r="B272" t="str">
            <v>Escoramento com madeira de OAE</v>
          </cell>
          <cell r="E272" t="str">
            <v>m3</v>
          </cell>
          <cell r="F272">
            <v>21</v>
          </cell>
        </row>
        <row r="273">
          <cell r="A273" t="str">
            <v>2 S 03 300 01</v>
          </cell>
          <cell r="B273" t="str">
            <v>Confecção e lançamento concr. magro em betoneira</v>
          </cell>
          <cell r="E273" t="str">
            <v>m3</v>
          </cell>
          <cell r="F273">
            <v>180.91</v>
          </cell>
        </row>
        <row r="274">
          <cell r="A274" t="str">
            <v>2 S 03 321 00</v>
          </cell>
          <cell r="B274" t="str">
            <v>Conc.estr.fck=8 MPa-contr.raz.uso ger.conf. e lanç</v>
          </cell>
          <cell r="E274" t="str">
            <v>m3</v>
          </cell>
          <cell r="F274">
            <v>215.84</v>
          </cell>
        </row>
        <row r="275">
          <cell r="A275" t="str">
            <v>2 S 03 322 00</v>
          </cell>
          <cell r="B275" t="str">
            <v>Conc.estr.fck=10 MPa-contr.raz.uso ger.conf.e lanç</v>
          </cell>
          <cell r="E275" t="str">
            <v>m3</v>
          </cell>
          <cell r="F275">
            <v>227.71</v>
          </cell>
        </row>
        <row r="276">
          <cell r="A276" t="str">
            <v>2 S 03 323 00</v>
          </cell>
          <cell r="B276" t="str">
            <v>Conc.estr.fck=12 MPa-contr.raz.uso ger.conf.e lanç</v>
          </cell>
          <cell r="E276" t="str">
            <v>m3</v>
          </cell>
          <cell r="F276">
            <v>240.46</v>
          </cell>
        </row>
        <row r="277">
          <cell r="A277" t="str">
            <v>2 S 03 324 00</v>
          </cell>
          <cell r="B277" t="str">
            <v>Conc.estr.fck=15 MPa-contr.raz.uso ger.conf.e lanç</v>
          </cell>
          <cell r="E277" t="str">
            <v>m3</v>
          </cell>
          <cell r="F277">
            <v>253.88</v>
          </cell>
        </row>
        <row r="278">
          <cell r="A278" t="str">
            <v>2 S 03 324 01</v>
          </cell>
          <cell r="B278" t="str">
            <v>Conc.estr.fck=15 MPa-contr.raz.c/adit.conf. e lanç</v>
          </cell>
          <cell r="E278" t="str">
            <v>m3</v>
          </cell>
          <cell r="F278">
            <v>234.5</v>
          </cell>
        </row>
        <row r="279">
          <cell r="A279" t="str">
            <v>2 S 03 325 00</v>
          </cell>
          <cell r="B279" t="str">
            <v>Conc.estr.fck=18 MPa-contr.raz.uso ger.conf.e lanç</v>
          </cell>
          <cell r="E279" t="str">
            <v>m3</v>
          </cell>
          <cell r="F279">
            <v>267.14</v>
          </cell>
        </row>
        <row r="280">
          <cell r="A280" t="str">
            <v>2 S 03 325 01</v>
          </cell>
          <cell r="B280" t="str">
            <v>Conc.estr.fck=18 MPa-contr.raz.c/adit.conf. e lanç</v>
          </cell>
          <cell r="E280" t="str">
            <v>m3</v>
          </cell>
          <cell r="F280">
            <v>246.77</v>
          </cell>
        </row>
        <row r="281">
          <cell r="A281" t="str">
            <v>2 S 03 326 00</v>
          </cell>
          <cell r="B281" t="str">
            <v>Conc.estr.fck=20 MPa-contr.raz.uso ger.conf.e lanç</v>
          </cell>
          <cell r="E281" t="str">
            <v>m3</v>
          </cell>
          <cell r="F281">
            <v>277.97000000000003</v>
          </cell>
        </row>
        <row r="282">
          <cell r="A282" t="str">
            <v>2 S 03 326 01</v>
          </cell>
          <cell r="B282" t="str">
            <v>Conc.estr.fck=20 MPa-contr.raz.c/adit.conf. e lanç</v>
          </cell>
          <cell r="E282" t="str">
            <v>m3</v>
          </cell>
          <cell r="F282">
            <v>257.87</v>
          </cell>
        </row>
        <row r="283">
          <cell r="A283" t="str">
            <v>2 S 03 327 00</v>
          </cell>
          <cell r="B283" t="str">
            <v>Conc.estr.fck=22 MPa-contr.raz.uso ger.conf.e lanç</v>
          </cell>
          <cell r="E283" t="str">
            <v>m3</v>
          </cell>
          <cell r="F283">
            <v>290.72000000000003</v>
          </cell>
        </row>
        <row r="284">
          <cell r="A284" t="str">
            <v>2 S 03 328 00</v>
          </cell>
          <cell r="B284" t="str">
            <v>Conc.estr.fck=24 MPa-contr.raz.uso ger.conf.e lanç</v>
          </cell>
          <cell r="E284" t="str">
            <v>m3</v>
          </cell>
          <cell r="F284">
            <v>303.72000000000003</v>
          </cell>
        </row>
        <row r="285">
          <cell r="A285" t="str">
            <v>2 S 03 329 00</v>
          </cell>
          <cell r="B285" t="str">
            <v>Conc.estr.fck=25 MPa-contr.raz.c/adit.conf. e lanç</v>
          </cell>
          <cell r="E285" t="str">
            <v>m3</v>
          </cell>
          <cell r="F285">
            <v>282.39999999999998</v>
          </cell>
        </row>
        <row r="286">
          <cell r="A286" t="str">
            <v>2 S 03 329 01</v>
          </cell>
          <cell r="B286" t="str">
            <v>Conc.estr.fck=26 MPa-contr.raz.uso ger.conf.e lanç</v>
          </cell>
          <cell r="E286" t="str">
            <v>m3</v>
          </cell>
          <cell r="F286">
            <v>315.58</v>
          </cell>
        </row>
        <row r="287">
          <cell r="A287" t="str">
            <v>2 S 03 329 02</v>
          </cell>
          <cell r="B287" t="str">
            <v>Conc.estr.fck=30 MPa-contr.raz.uso ger.conf.e lanç</v>
          </cell>
          <cell r="E287" t="str">
            <v>m3</v>
          </cell>
          <cell r="F287">
            <v>327.2</v>
          </cell>
        </row>
        <row r="288">
          <cell r="A288" t="str">
            <v>2 S 03 329 03</v>
          </cell>
          <cell r="B288" t="str">
            <v>Conc.estr.fck=30 MPa-contr.raz.uso ger.conf.e lanç</v>
          </cell>
          <cell r="E288" t="str">
            <v>m3</v>
          </cell>
          <cell r="F288">
            <v>304.86</v>
          </cell>
        </row>
        <row r="289">
          <cell r="A289" t="str">
            <v>2 S 03 329 04</v>
          </cell>
          <cell r="B289" t="str">
            <v>Conc.estr.fck=35 MPa-contr.raz.c/adit.conf. e lanç</v>
          </cell>
          <cell r="E289" t="str">
            <v>m3</v>
          </cell>
          <cell r="F289">
            <v>327.78</v>
          </cell>
        </row>
        <row r="290">
          <cell r="A290" t="str">
            <v>2 S 03 370 00</v>
          </cell>
          <cell r="B290" t="str">
            <v>Forma comum de madeira</v>
          </cell>
          <cell r="E290" t="str">
            <v>m2</v>
          </cell>
          <cell r="F290">
            <v>30.53</v>
          </cell>
        </row>
        <row r="291">
          <cell r="A291" t="str">
            <v>2 S 03 371 01</v>
          </cell>
          <cell r="B291" t="str">
            <v>Forma de placa compensada resinada</v>
          </cell>
          <cell r="E291" t="str">
            <v>m2</v>
          </cell>
          <cell r="F291">
            <v>24.24</v>
          </cell>
        </row>
        <row r="292">
          <cell r="A292" t="str">
            <v>2 S 03 371 02</v>
          </cell>
          <cell r="B292" t="str">
            <v>Forma de placa compensada plastificada</v>
          </cell>
          <cell r="E292" t="str">
            <v>m2</v>
          </cell>
          <cell r="F292">
            <v>26.83</v>
          </cell>
        </row>
        <row r="293">
          <cell r="A293" t="str">
            <v>2 S 03 372 01</v>
          </cell>
          <cell r="B293" t="str">
            <v>Formas para tubulão</v>
          </cell>
          <cell r="E293" t="str">
            <v>m2</v>
          </cell>
          <cell r="F293">
            <v>15.4</v>
          </cell>
        </row>
        <row r="294">
          <cell r="A294" t="str">
            <v>2 S 03 401 01</v>
          </cell>
          <cell r="B294" t="str">
            <v>Estaca tipo Franki D=350 mm</v>
          </cell>
          <cell r="E294" t="str">
            <v>m</v>
          </cell>
          <cell r="F294">
            <v>125.92</v>
          </cell>
        </row>
        <row r="295">
          <cell r="A295" t="str">
            <v>2 S 03 401 02</v>
          </cell>
          <cell r="B295" t="str">
            <v>Estaca tipo Franki D=400 mm</v>
          </cell>
          <cell r="E295" t="str">
            <v>m</v>
          </cell>
          <cell r="F295">
            <v>138.46</v>
          </cell>
        </row>
        <row r="296">
          <cell r="A296" t="str">
            <v>2 S 03 401 03</v>
          </cell>
          <cell r="B296" t="str">
            <v>Estaca tipo Franki D=520 mm</v>
          </cell>
          <cell r="E296" t="str">
            <v>m</v>
          </cell>
          <cell r="F296">
            <v>190.99</v>
          </cell>
        </row>
        <row r="297">
          <cell r="A297" t="str">
            <v>2 S 03 401 04</v>
          </cell>
          <cell r="B297" t="str">
            <v>Estaca tipo Franki D=600 mm</v>
          </cell>
          <cell r="E297" t="str">
            <v>m</v>
          </cell>
          <cell r="F297">
            <v>238.61</v>
          </cell>
        </row>
        <row r="298">
          <cell r="A298" t="str">
            <v>2 S 03 402 01</v>
          </cell>
          <cell r="B298" t="str">
            <v>Cravação estacas pré-mold. de concreto 30 x 30 cm</v>
          </cell>
          <cell r="E298" t="str">
            <v>m</v>
          </cell>
          <cell r="F298">
            <v>127.15</v>
          </cell>
        </row>
        <row r="299">
          <cell r="A299" t="str">
            <v>2 S 03 404 01</v>
          </cell>
          <cell r="B299" t="str">
            <v>Forn. e crav. estacas perfil met. I de 10" simples</v>
          </cell>
          <cell r="E299" t="str">
            <v>m</v>
          </cell>
          <cell r="F299">
            <v>260.58999999999997</v>
          </cell>
        </row>
        <row r="300">
          <cell r="A300" t="str">
            <v>2 S 03 404 04</v>
          </cell>
          <cell r="B300" t="str">
            <v>Forn. e crav. estacas perfil met. I de 10" duplo</v>
          </cell>
          <cell r="E300" t="str">
            <v>m</v>
          </cell>
          <cell r="F300">
            <v>403.83</v>
          </cell>
        </row>
        <row r="301">
          <cell r="A301" t="str">
            <v>2 S 03 404 11</v>
          </cell>
          <cell r="B301" t="str">
            <v>Cravação estacas met. trilhos soldados - estrela</v>
          </cell>
          <cell r="E301" t="str">
            <v>m</v>
          </cell>
          <cell r="F301">
            <v>266.54000000000002</v>
          </cell>
        </row>
        <row r="302">
          <cell r="A302" t="str">
            <v>2 S 03 410 01</v>
          </cell>
          <cell r="B302" t="str">
            <v>Tubulão a céu aberto diâmetro externo = 1,00 m</v>
          </cell>
          <cell r="E302" t="str">
            <v>m</v>
          </cell>
          <cell r="F302">
            <v>773.36</v>
          </cell>
        </row>
        <row r="303">
          <cell r="A303" t="str">
            <v>2 S 03 410 11</v>
          </cell>
          <cell r="B303" t="str">
            <v>Tubulão a céu aberto diâmetro externo = 1,20 m</v>
          </cell>
          <cell r="E303" t="str">
            <v>m</v>
          </cell>
          <cell r="F303">
            <v>1002.96</v>
          </cell>
        </row>
        <row r="304">
          <cell r="A304" t="str">
            <v>2 S 03 410 21</v>
          </cell>
          <cell r="B304" t="str">
            <v>Tubulão a céu aberto diâmetro externo = 1,40 m</v>
          </cell>
          <cell r="E304" t="str">
            <v>m</v>
          </cell>
          <cell r="F304">
            <v>1253.0999999999999</v>
          </cell>
        </row>
        <row r="305">
          <cell r="A305" t="str">
            <v>2 S 03 410 31</v>
          </cell>
          <cell r="B305" t="str">
            <v>Tubulão a céu aberto diâmetro externo = 1,60 m</v>
          </cell>
          <cell r="E305" t="str">
            <v>m</v>
          </cell>
          <cell r="F305">
            <v>1513.82</v>
          </cell>
        </row>
        <row r="306">
          <cell r="A306" t="str">
            <v>2 S 03 410 41</v>
          </cell>
          <cell r="B306" t="str">
            <v>Tubulão a céu aberto diâmetro externo = 1,80 m</v>
          </cell>
          <cell r="E306" t="str">
            <v>m</v>
          </cell>
          <cell r="F306">
            <v>1826.88</v>
          </cell>
        </row>
        <row r="307">
          <cell r="A307" t="str">
            <v>2 S 03 410 51</v>
          </cell>
          <cell r="B307" t="str">
            <v>Tubulão a céu aberto diâmetro externo = 2,00 m</v>
          </cell>
          <cell r="E307" t="str">
            <v>m</v>
          </cell>
          <cell r="F307">
            <v>2174.0300000000002</v>
          </cell>
        </row>
        <row r="308">
          <cell r="A308" t="str">
            <v>2 S 03 410 61</v>
          </cell>
          <cell r="B308" t="str">
            <v>Tubulão a céu aberto diâmetro externo = 2,20 m</v>
          </cell>
          <cell r="E308" t="str">
            <v>m</v>
          </cell>
          <cell r="F308">
            <v>2588.98</v>
          </cell>
        </row>
        <row r="309">
          <cell r="A309" t="str">
            <v>2 S 03 411 11</v>
          </cell>
          <cell r="B309" t="str">
            <v>Tub.ar comp.D=1,2 m prof.até 12 m lâmina d'água LF</v>
          </cell>
          <cell r="E309" t="str">
            <v>m</v>
          </cell>
          <cell r="F309">
            <v>2381.86</v>
          </cell>
        </row>
        <row r="310">
          <cell r="A310" t="str">
            <v>2 S 03 411 12</v>
          </cell>
          <cell r="B310" t="str">
            <v>Tub.ar comp.D=1,2 m prof. 12/18 m lâmina d'água LF</v>
          </cell>
          <cell r="E310" t="str">
            <v>m</v>
          </cell>
          <cell r="F310">
            <v>2648.55</v>
          </cell>
        </row>
        <row r="311">
          <cell r="A311" t="str">
            <v>2 S 03 411 13</v>
          </cell>
          <cell r="B311" t="str">
            <v>Tub.ar comp.D=1,2 m prof. 18/24 m lâmina d'água LF</v>
          </cell>
          <cell r="E311" t="str">
            <v>m</v>
          </cell>
          <cell r="F311">
            <v>2937.19</v>
          </cell>
        </row>
        <row r="312">
          <cell r="A312" t="str">
            <v>2 S 03 411 14</v>
          </cell>
          <cell r="B312" t="str">
            <v>Tub.ar comp.D=1,2 m prof. 24/27 m lâmina d'água LF</v>
          </cell>
          <cell r="E312" t="str">
            <v>m</v>
          </cell>
          <cell r="F312">
            <v>3358.9</v>
          </cell>
        </row>
        <row r="313">
          <cell r="A313" t="str">
            <v>2 S 03 411 15</v>
          </cell>
          <cell r="B313" t="str">
            <v>Tub.ar.comp.D=1,2 m prof. 27/31 m lâmina d'água LF</v>
          </cell>
          <cell r="E313" t="str">
            <v>m</v>
          </cell>
          <cell r="F313">
            <v>3944.44</v>
          </cell>
        </row>
        <row r="314">
          <cell r="A314" t="str">
            <v>2 S 03 411 21</v>
          </cell>
          <cell r="B314" t="str">
            <v>Tub.ar.comp.D=1,4 m prof.até 12 m lâmina d'água LF</v>
          </cell>
          <cell r="E314" t="str">
            <v>m</v>
          </cell>
          <cell r="F314">
            <v>3082.9</v>
          </cell>
        </row>
        <row r="315">
          <cell r="A315" t="str">
            <v>2 S 03 411 22</v>
          </cell>
          <cell r="B315" t="str">
            <v>Tub.ar comp.D=1,4 m prof. 12/18 m lâmina d'água LF</v>
          </cell>
          <cell r="E315" t="str">
            <v>m</v>
          </cell>
          <cell r="F315">
            <v>3441.26</v>
          </cell>
        </row>
        <row r="316">
          <cell r="A316" t="str">
            <v>2 S 03 411 23</v>
          </cell>
          <cell r="B316" t="str">
            <v>Tub.ar comp.D=1,4 m prof. 18/24 m lâmina d'água LF</v>
          </cell>
          <cell r="E316" t="str">
            <v>m</v>
          </cell>
          <cell r="F316">
            <v>3828.28</v>
          </cell>
        </row>
        <row r="317">
          <cell r="A317" t="str">
            <v>2 S 03 411 24</v>
          </cell>
          <cell r="B317" t="str">
            <v>Tub.ar comp.D=1,4 m prof. 24/27 m lâmina d'água LF</v>
          </cell>
          <cell r="E317" t="str">
            <v>m</v>
          </cell>
          <cell r="F317">
            <v>4394.09</v>
          </cell>
        </row>
        <row r="318">
          <cell r="A318" t="str">
            <v>2 S 03 411 25</v>
          </cell>
          <cell r="B318" t="str">
            <v>Tub.ar comp.D=1,4 m prof. 27/31 m lâmina d'água LF</v>
          </cell>
          <cell r="E318" t="str">
            <v>m</v>
          </cell>
          <cell r="F318">
            <v>5346.16</v>
          </cell>
        </row>
        <row r="319">
          <cell r="A319" t="str">
            <v>2 S 03 411 31</v>
          </cell>
          <cell r="B319" t="str">
            <v>Tub.ar comp.D=1,6 m prof.até 12 m lâmina d'água LF</v>
          </cell>
          <cell r="E319" t="str">
            <v>m</v>
          </cell>
          <cell r="F319">
            <v>3921.04</v>
          </cell>
        </row>
        <row r="320">
          <cell r="A320" t="str">
            <v>2 S 03 411 32</v>
          </cell>
          <cell r="B320" t="str">
            <v>Tub.ar comp.D=1,6 m prof. 12/18 m lâmina d'água LF</v>
          </cell>
          <cell r="E320" t="str">
            <v>m</v>
          </cell>
          <cell r="F320">
            <v>4394.1899999999996</v>
          </cell>
        </row>
        <row r="321">
          <cell r="A321" t="str">
            <v>2 S 03 411 33</v>
          </cell>
          <cell r="B321" t="str">
            <v>Tub.ar comp.D=1,6 m prof. 18/24 m lâmina d'água LF</v>
          </cell>
          <cell r="E321" t="str">
            <v>m</v>
          </cell>
          <cell r="F321">
            <v>4905.6000000000004</v>
          </cell>
        </row>
        <row r="322">
          <cell r="A322" t="str">
            <v>2 S 03 411 34</v>
          </cell>
          <cell r="B322" t="str">
            <v>Tub.ar comp.D=1,6 m prof. 24/27 m lâmina d'água LF</v>
          </cell>
          <cell r="E322" t="str">
            <v>m</v>
          </cell>
          <cell r="F322">
            <v>5653.63</v>
          </cell>
        </row>
        <row r="323">
          <cell r="A323" t="str">
            <v>2 S 03 411 35</v>
          </cell>
          <cell r="B323" t="str">
            <v>Tub.ar comp.D=1,6 m prof. 27/31 m lâmina d'água LF</v>
          </cell>
          <cell r="E323" t="str">
            <v>m</v>
          </cell>
          <cell r="F323">
            <v>6911.34</v>
          </cell>
        </row>
        <row r="324">
          <cell r="A324" t="str">
            <v>2 S 03 411 41</v>
          </cell>
          <cell r="B324" t="str">
            <v>Tub.ar comp.D=1,8 m prof.até 12 m lâmina d'água LF</v>
          </cell>
          <cell r="E324" t="str">
            <v>m</v>
          </cell>
          <cell r="F324">
            <v>4925.0200000000004</v>
          </cell>
        </row>
        <row r="325">
          <cell r="A325" t="str">
            <v>2 S 03 411 42</v>
          </cell>
          <cell r="B325" t="str">
            <v>Tub.ar comp.D=1,8 m prof. 12/18 m lâmina d'água LF</v>
          </cell>
          <cell r="E325" t="str">
            <v>m</v>
          </cell>
          <cell r="F325">
            <v>5532.88</v>
          </cell>
        </row>
        <row r="326">
          <cell r="A326" t="str">
            <v>2 S 03 411 43</v>
          </cell>
          <cell r="B326" t="str">
            <v>Tub.ar comp.D=1,8 m prof. 18/24 m lâmina d'água LF</v>
          </cell>
          <cell r="E326" t="str">
            <v>m</v>
          </cell>
          <cell r="F326">
            <v>6193.77</v>
          </cell>
        </row>
        <row r="327">
          <cell r="A327" t="str">
            <v>2 S 03 411 44</v>
          </cell>
          <cell r="B327" t="str">
            <v>Tub.ar comp.D=1,8 m prof. 24/27 m lâmina d'água LF</v>
          </cell>
          <cell r="E327" t="str">
            <v>m</v>
          </cell>
          <cell r="F327">
            <v>7163.5</v>
          </cell>
        </row>
        <row r="328">
          <cell r="A328" t="str">
            <v>2 S 03 411 45</v>
          </cell>
          <cell r="B328" t="str">
            <v>Tub.ar comp.D=1,8 m prof. 27/31 m lâmina d'água LF</v>
          </cell>
          <cell r="E328" t="str">
            <v>m</v>
          </cell>
          <cell r="F328">
            <v>8788.49</v>
          </cell>
        </row>
        <row r="329">
          <cell r="A329" t="str">
            <v>2 S 03 411 51</v>
          </cell>
          <cell r="B329" t="str">
            <v>Tub.ar comp.D=2,0 m até 12 m lâmina d'água LF</v>
          </cell>
          <cell r="E329" t="str">
            <v>m</v>
          </cell>
          <cell r="F329">
            <v>5872.03</v>
          </cell>
        </row>
        <row r="330">
          <cell r="A330" t="str">
            <v>2 S 03 411 52</v>
          </cell>
          <cell r="B330" t="str">
            <v>Tub.ar comp.D=2,0 m prof. 12/18 m lâmina d'água LF</v>
          </cell>
          <cell r="E330" t="str">
            <v>m</v>
          </cell>
          <cell r="F330">
            <v>6605.12</v>
          </cell>
        </row>
        <row r="331">
          <cell r="A331" t="str">
            <v>2 S 03 411 53</v>
          </cell>
          <cell r="B331" t="str">
            <v>Tub.ar comp.D=2,0 m prof.18/24 m lâmina d'água LF</v>
          </cell>
          <cell r="E331" t="str">
            <v>m</v>
          </cell>
          <cell r="F331">
            <v>7430.86</v>
          </cell>
        </row>
        <row r="332">
          <cell r="A332" t="str">
            <v>2 S 03 411 54</v>
          </cell>
          <cell r="B332" t="str">
            <v>Tub.ar comp.D=2,0 m prof.24/27 m lâmina d'água LF</v>
          </cell>
          <cell r="E332" t="str">
            <v>m</v>
          </cell>
          <cell r="F332">
            <v>8557.61</v>
          </cell>
        </row>
        <row r="333">
          <cell r="A333" t="str">
            <v>2 S 03 411 55</v>
          </cell>
          <cell r="B333" t="str">
            <v>Tub.ar comp.D=2,0 m prof.27/31 m lâmina d'água LF</v>
          </cell>
          <cell r="E333" t="str">
            <v>m</v>
          </cell>
          <cell r="F333">
            <v>10507.63</v>
          </cell>
        </row>
        <row r="334">
          <cell r="A334" t="str">
            <v>2 S 03 411 61</v>
          </cell>
          <cell r="B334" t="str">
            <v>Tub.ar comp.D=2,2 m prof.até 12 m lâmina d'água LF</v>
          </cell>
          <cell r="E334" t="str">
            <v>m</v>
          </cell>
          <cell r="F334">
            <v>7211.43</v>
          </cell>
        </row>
        <row r="335">
          <cell r="A335" t="str">
            <v>2 S 03 411 62</v>
          </cell>
          <cell r="B335" t="str">
            <v>Tub.ar comp.D=2,2 m prof.12/18 m lâmina d'água LF</v>
          </cell>
          <cell r="E335" t="str">
            <v>m</v>
          </cell>
          <cell r="F335">
            <v>8127.56</v>
          </cell>
        </row>
        <row r="336">
          <cell r="A336" t="str">
            <v>2 S 03 411 63</v>
          </cell>
          <cell r="B336" t="str">
            <v>Tub.ar comp.D=2,2 m prof.18/24 m lâmina d'água LF</v>
          </cell>
          <cell r="E336" t="str">
            <v>m</v>
          </cell>
          <cell r="F336">
            <v>9120.11</v>
          </cell>
        </row>
        <row r="337">
          <cell r="A337" t="str">
            <v>2 S 03 411 64</v>
          </cell>
          <cell r="B337" t="str">
            <v>Tub.ar comp.D=2,2 m prof.24/27 m lâmina d'água LF</v>
          </cell>
          <cell r="E337" t="str">
            <v>m</v>
          </cell>
          <cell r="F337">
            <v>10568.89</v>
          </cell>
        </row>
        <row r="338">
          <cell r="A338" t="str">
            <v>2 S 03 411 65</v>
          </cell>
          <cell r="B338" t="str">
            <v>Tub.ar comp.D=2,2 m prof.27/31m lâmina d'água LF</v>
          </cell>
          <cell r="E338" t="str">
            <v>m</v>
          </cell>
          <cell r="F338">
            <v>12527.11</v>
          </cell>
        </row>
        <row r="339">
          <cell r="A339" t="str">
            <v>2 S 03 412 01</v>
          </cell>
          <cell r="B339" t="str">
            <v>Esc.p/alarg. base tub.ar comp.prof. até 12 m LF</v>
          </cell>
          <cell r="E339" t="str">
            <v>m3</v>
          </cell>
          <cell r="F339">
            <v>1352.9</v>
          </cell>
        </row>
        <row r="340">
          <cell r="A340" t="str">
            <v>2 S 03 412 02</v>
          </cell>
          <cell r="B340" t="str">
            <v>Esc.p/alarg. base tub.ar comp.prof.12/18 m LF</v>
          </cell>
          <cell r="E340" t="str">
            <v>m3</v>
          </cell>
          <cell r="F340">
            <v>1584.9</v>
          </cell>
        </row>
        <row r="341">
          <cell r="A341" t="str">
            <v>2 S 03 412 03</v>
          </cell>
          <cell r="B341" t="str">
            <v>Esc.p/alarg. base tub.ar comp.prof.18/24 m LF</v>
          </cell>
          <cell r="E341" t="str">
            <v>m3</v>
          </cell>
          <cell r="F341">
            <v>1835.63</v>
          </cell>
        </row>
        <row r="342">
          <cell r="A342" t="str">
            <v>2 S 03 412 04</v>
          </cell>
          <cell r="B342" t="str">
            <v>Esc.p/alarg. base tub.ar comp.prof.24/27 m LF</v>
          </cell>
          <cell r="E342" t="str">
            <v>m3</v>
          </cell>
          <cell r="F342">
            <v>2201.66</v>
          </cell>
        </row>
        <row r="343">
          <cell r="A343" t="str">
            <v>2 S 03 412 05</v>
          </cell>
          <cell r="B343" t="str">
            <v>Esc.p/alarg. base tub.ar comp.prof.27/31m LF</v>
          </cell>
          <cell r="E343" t="str">
            <v>m3</v>
          </cell>
          <cell r="F343">
            <v>2819.05</v>
          </cell>
        </row>
        <row r="344">
          <cell r="A344" t="str">
            <v>2 S 03 412 11</v>
          </cell>
          <cell r="B344" t="str">
            <v>Forn.lanç.conc. base tub.ar comp.até 12m LF</v>
          </cell>
          <cell r="E344" t="str">
            <v>m3</v>
          </cell>
          <cell r="F344">
            <v>296.33</v>
          </cell>
        </row>
        <row r="345">
          <cell r="A345" t="str">
            <v>2 S 03 412 12</v>
          </cell>
          <cell r="B345" t="str">
            <v>Forn.lanc.conc.base tub.ar comp.prof.12/18m LF</v>
          </cell>
          <cell r="E345" t="str">
            <v>m3</v>
          </cell>
          <cell r="F345">
            <v>316.25</v>
          </cell>
        </row>
        <row r="346">
          <cell r="A346" t="str">
            <v>2 S 03 412 13</v>
          </cell>
          <cell r="B346" t="str">
            <v>Forn.lanç.conc.base tub.ar comp.prof.18/24m LF</v>
          </cell>
          <cell r="E346" t="str">
            <v>m3</v>
          </cell>
          <cell r="F346">
            <v>337.81</v>
          </cell>
        </row>
        <row r="347">
          <cell r="A347" t="str">
            <v>2 S 03 412 14</v>
          </cell>
          <cell r="B347" t="str">
            <v>Forn.lanç.conc.base tub.ar comp.prof.24/27m LF</v>
          </cell>
          <cell r="E347" t="str">
            <v>m3</v>
          </cell>
          <cell r="F347">
            <v>368.94</v>
          </cell>
        </row>
        <row r="348">
          <cell r="A348" t="str">
            <v>2 S 03 412 15</v>
          </cell>
          <cell r="B348" t="str">
            <v>Forn.lanç.conc.base tub.ar comp.prof. 27/31m LF</v>
          </cell>
          <cell r="E348" t="str">
            <v>m3</v>
          </cell>
          <cell r="F348">
            <v>420.85</v>
          </cell>
        </row>
        <row r="349">
          <cell r="A349" t="str">
            <v>2 S 03 510 00</v>
          </cell>
          <cell r="B349" t="str">
            <v>Aparelho apoio em neoprene fretado-forn. e aplic.</v>
          </cell>
          <cell r="E349" t="str">
            <v>kg</v>
          </cell>
          <cell r="F349">
            <v>43.54</v>
          </cell>
        </row>
        <row r="350">
          <cell r="A350" t="str">
            <v>2 S 03 700 01</v>
          </cell>
          <cell r="B350" t="str">
            <v>Fabricação guarda-corpo tipo GM, moldado no local</v>
          </cell>
          <cell r="E350" t="str">
            <v>m</v>
          </cell>
          <cell r="F350">
            <v>183.82</v>
          </cell>
        </row>
        <row r="351">
          <cell r="A351" t="str">
            <v>2 S 03 920 01</v>
          </cell>
          <cell r="B351" t="str">
            <v>Abertura concretagem bases tubulões céu aberto</v>
          </cell>
          <cell r="E351" t="str">
            <v>m3</v>
          </cell>
          <cell r="F351">
            <v>573.25</v>
          </cell>
        </row>
        <row r="352">
          <cell r="A352" t="str">
            <v>2 S 03 930 00</v>
          </cell>
          <cell r="B352" t="str">
            <v>Junta de cantoneira</v>
          </cell>
          <cell r="E352" t="str">
            <v>m</v>
          </cell>
          <cell r="F352">
            <v>71.989999999999995</v>
          </cell>
        </row>
        <row r="353">
          <cell r="A353" t="str">
            <v>2 S 03 940 00</v>
          </cell>
          <cell r="B353" t="str">
            <v>Compactação manual</v>
          </cell>
          <cell r="E353" t="str">
            <v>m3</v>
          </cell>
          <cell r="F353">
            <v>9.44</v>
          </cell>
        </row>
        <row r="354">
          <cell r="A354" t="str">
            <v>2 S 03 940 01</v>
          </cell>
          <cell r="B354" t="str">
            <v>Reaterro e compactação</v>
          </cell>
          <cell r="E354" t="str">
            <v>m3</v>
          </cell>
          <cell r="F354">
            <v>16.04</v>
          </cell>
        </row>
        <row r="355">
          <cell r="A355" t="str">
            <v>2 S 03 951 01</v>
          </cell>
          <cell r="B355" t="str">
            <v>Pintura com nata de cimento</v>
          </cell>
          <cell r="E355" t="str">
            <v>m2</v>
          </cell>
          <cell r="F355">
            <v>3.82</v>
          </cell>
        </row>
        <row r="356">
          <cell r="A356" t="str">
            <v>2 S 03 990 01</v>
          </cell>
          <cell r="B356" t="str">
            <v>Confecção e colocação cabo 4 cord de 12,7 mm - MAC</v>
          </cell>
          <cell r="E356" t="str">
            <v>kg</v>
          </cell>
          <cell r="F356">
            <v>10.93</v>
          </cell>
        </row>
        <row r="357">
          <cell r="A357" t="str">
            <v>2 S 03 990 02</v>
          </cell>
          <cell r="B357" t="str">
            <v>Confecção e colocação cabo 6 cord de 12,7 mm - MAC</v>
          </cell>
          <cell r="E357" t="str">
            <v>kg</v>
          </cell>
          <cell r="F357">
            <v>10.61</v>
          </cell>
        </row>
        <row r="358">
          <cell r="A358" t="str">
            <v>2 S 03 990 03</v>
          </cell>
          <cell r="B358" t="str">
            <v>Confecção e colocação cabo 7 cord de 12,7 mm - MAC</v>
          </cell>
          <cell r="E358" t="str">
            <v>kg</v>
          </cell>
          <cell r="F358">
            <v>9.56</v>
          </cell>
        </row>
        <row r="359">
          <cell r="A359" t="str">
            <v>2 S 03 990 04</v>
          </cell>
          <cell r="B359" t="str">
            <v>Confecção e colocação cabo 12 cord de 12,7 mm -MAC</v>
          </cell>
          <cell r="E359" t="str">
            <v>kg</v>
          </cell>
          <cell r="F359">
            <v>8.6999999999999993</v>
          </cell>
        </row>
        <row r="360">
          <cell r="A360" t="str">
            <v>2 S 03 990 05</v>
          </cell>
          <cell r="B360" t="str">
            <v>Confecção e colocação cabo 4 cord. D=12,7mm FREYSS</v>
          </cell>
          <cell r="E360" t="str">
            <v>kg</v>
          </cell>
          <cell r="F360">
            <v>11.39</v>
          </cell>
        </row>
        <row r="361">
          <cell r="A361" t="str">
            <v>2 S 03 990 06</v>
          </cell>
          <cell r="B361" t="str">
            <v>Confecção e colocação cabo 6 cord. D=12,7mm FREYSS</v>
          </cell>
          <cell r="E361" t="str">
            <v>kg</v>
          </cell>
          <cell r="F361">
            <v>10.1</v>
          </cell>
        </row>
        <row r="362">
          <cell r="A362" t="str">
            <v>2 S 03 990 07</v>
          </cell>
          <cell r="B362" t="str">
            <v>Confecção e colocação cabo 7 cord. D=12,7mm FREYSS</v>
          </cell>
          <cell r="E362" t="str">
            <v>kg</v>
          </cell>
          <cell r="F362">
            <v>9.44</v>
          </cell>
        </row>
        <row r="363">
          <cell r="A363" t="str">
            <v>2 S 03 990 08</v>
          </cell>
          <cell r="B363" t="str">
            <v>Confecção e colocação cabo 12cord. D=12,7mm FREYSS</v>
          </cell>
          <cell r="E363" t="str">
            <v>kg</v>
          </cell>
          <cell r="F363">
            <v>8.41</v>
          </cell>
        </row>
        <row r="364">
          <cell r="A364" t="str">
            <v>2 S 03 991 01</v>
          </cell>
          <cell r="B364" t="str">
            <v>Dreno de PVC D=75 mm</v>
          </cell>
          <cell r="E364" t="str">
            <v>und</v>
          </cell>
          <cell r="F364">
            <v>7.79</v>
          </cell>
        </row>
        <row r="365">
          <cell r="A365" t="str">
            <v>2 S 03 991 02</v>
          </cell>
          <cell r="B365" t="str">
            <v>Dreno de PVC D=100 mm</v>
          </cell>
          <cell r="E365" t="str">
            <v>und</v>
          </cell>
          <cell r="F365">
            <v>8.1999999999999993</v>
          </cell>
        </row>
        <row r="366">
          <cell r="A366" t="str">
            <v>2 S 03 999 01</v>
          </cell>
          <cell r="B366" t="str">
            <v>Protensão e injeção cabo 4 cord. D=12,7 mm - MAC</v>
          </cell>
          <cell r="E366" t="str">
            <v>und</v>
          </cell>
          <cell r="F366">
            <v>302.45999999999998</v>
          </cell>
        </row>
        <row r="367">
          <cell r="A367" t="str">
            <v>2 S 03 999 02</v>
          </cell>
          <cell r="B367" t="str">
            <v>Protensão e injeção cabo 6 cord. D=12,7 mm - MAC</v>
          </cell>
          <cell r="E367" t="str">
            <v>und</v>
          </cell>
          <cell r="F367">
            <v>443.97</v>
          </cell>
        </row>
        <row r="368">
          <cell r="A368" t="str">
            <v>2 S 03 999 03</v>
          </cell>
          <cell r="B368" t="str">
            <v>Protensão e injeção cabo 7 cord. D=12,7 mm - MAC</v>
          </cell>
          <cell r="E368" t="str">
            <v>und</v>
          </cell>
          <cell r="F368">
            <v>441.99</v>
          </cell>
        </row>
        <row r="369">
          <cell r="A369" t="str">
            <v>2 S 03 999 04</v>
          </cell>
          <cell r="B369" t="str">
            <v>Protensão e injeção cabo 12 cord. D=12,7 mm - MAC</v>
          </cell>
          <cell r="E369" t="str">
            <v>und</v>
          </cell>
          <cell r="F369">
            <v>827.42</v>
          </cell>
        </row>
        <row r="370">
          <cell r="A370" t="str">
            <v>2 S 03 999 05</v>
          </cell>
          <cell r="B370" t="str">
            <v>Protensão e injeção cabo 4 cord. D=12,7mm - FREYSS</v>
          </cell>
          <cell r="E370" t="str">
            <v>und</v>
          </cell>
          <cell r="F370">
            <v>341.41</v>
          </cell>
        </row>
        <row r="371">
          <cell r="A371" t="str">
            <v>2 S 03 999 06</v>
          </cell>
          <cell r="B371" t="str">
            <v>Protensão e injeção cabo 6 cord. D=12,7mm - FREYSS</v>
          </cell>
          <cell r="E371" t="str">
            <v>und</v>
          </cell>
          <cell r="F371">
            <v>478.11</v>
          </cell>
        </row>
        <row r="372">
          <cell r="A372" t="str">
            <v>2 S 03 999 07</v>
          </cell>
          <cell r="B372" t="str">
            <v>Protensão e injeção cabo 7 cord. D=12,7mm - FREYSS</v>
          </cell>
          <cell r="E372" t="str">
            <v>und</v>
          </cell>
          <cell r="F372">
            <v>529.21</v>
          </cell>
        </row>
        <row r="373">
          <cell r="A373" t="str">
            <v>2 S 03 999 08</v>
          </cell>
          <cell r="B373" t="str">
            <v>Protensão e injeção cabo 12 cord. D=12,7mm FREYSS</v>
          </cell>
          <cell r="E373" t="str">
            <v>und</v>
          </cell>
          <cell r="F373">
            <v>955.7</v>
          </cell>
        </row>
        <row r="374">
          <cell r="A374" t="str">
            <v>2 S 04 000 00</v>
          </cell>
          <cell r="B374" t="str">
            <v>Escavação manual em material de 1a cat</v>
          </cell>
          <cell r="E374" t="str">
            <v>m3</v>
          </cell>
          <cell r="F374">
            <v>23.38</v>
          </cell>
        </row>
        <row r="375">
          <cell r="A375" t="str">
            <v>2 S 04 000 01</v>
          </cell>
          <cell r="B375" t="str">
            <v>Escavação manual reat.compact.mat.1a cat.</v>
          </cell>
          <cell r="E375" t="str">
            <v>m3</v>
          </cell>
          <cell r="F375">
            <v>26.21</v>
          </cell>
        </row>
        <row r="376">
          <cell r="A376" t="str">
            <v>2 S 04 001 00</v>
          </cell>
          <cell r="B376" t="str">
            <v>Escavação mecânica de vala em mat.1a cat.</v>
          </cell>
          <cell r="E376" t="str">
            <v>m3</v>
          </cell>
          <cell r="F376">
            <v>3.64</v>
          </cell>
        </row>
        <row r="377">
          <cell r="A377" t="str">
            <v>2 S 04 001 01</v>
          </cell>
          <cell r="B377" t="str">
            <v>Escavação mecânica reat. e comp. vala mat.1a cat.</v>
          </cell>
          <cell r="E377" t="str">
            <v>m3</v>
          </cell>
          <cell r="F377">
            <v>6</v>
          </cell>
        </row>
        <row r="378">
          <cell r="A378" t="str">
            <v>2 S 04 002 01</v>
          </cell>
          <cell r="B378" t="str">
            <v>Perfuração para dreno sub-horizontal mat. 1a cat.</v>
          </cell>
          <cell r="E378" t="str">
            <v>m</v>
          </cell>
          <cell r="F378">
            <v>77</v>
          </cell>
        </row>
        <row r="379">
          <cell r="A379" t="str">
            <v>2 S 04 010 00</v>
          </cell>
          <cell r="B379" t="str">
            <v>Escavação manual material 2a categoria</v>
          </cell>
          <cell r="E379" t="str">
            <v>m3</v>
          </cell>
          <cell r="F379">
            <v>24.52</v>
          </cell>
        </row>
        <row r="380">
          <cell r="A380" t="str">
            <v>2 S 04 010 01</v>
          </cell>
          <cell r="B380" t="str">
            <v>Escavação manual reat.compactação em mat.2a cat.</v>
          </cell>
          <cell r="E380" t="str">
            <v>m3</v>
          </cell>
          <cell r="F380">
            <v>32.909999999999997</v>
          </cell>
        </row>
        <row r="381">
          <cell r="A381" t="str">
            <v>2 S 04 011 00</v>
          </cell>
          <cell r="B381" t="str">
            <v>Escavação mecânica de vala em mat. 2a categoria</v>
          </cell>
          <cell r="E381" t="str">
            <v>m3</v>
          </cell>
          <cell r="F381">
            <v>4.37</v>
          </cell>
        </row>
        <row r="382">
          <cell r="A382" t="str">
            <v>2 S 04 011 01</v>
          </cell>
          <cell r="B382" t="str">
            <v>Escavação mecânica reat.compact. vala mat.2a cat.</v>
          </cell>
          <cell r="E382" t="str">
            <v>m3</v>
          </cell>
          <cell r="F382">
            <v>7.2</v>
          </cell>
        </row>
        <row r="383">
          <cell r="A383" t="str">
            <v>2 S 04 012 01</v>
          </cell>
          <cell r="B383" t="str">
            <v>Perfuração para dreno sub-horizontal mat 2a cat.</v>
          </cell>
          <cell r="E383" t="str">
            <v>m</v>
          </cell>
          <cell r="F383">
            <v>169.21</v>
          </cell>
        </row>
        <row r="384">
          <cell r="A384" t="str">
            <v>2 S 04 020 00</v>
          </cell>
          <cell r="B384" t="str">
            <v>Escavação em vala material de 3a categoria</v>
          </cell>
          <cell r="E384" t="str">
            <v>m3</v>
          </cell>
          <cell r="F384">
            <v>52.49</v>
          </cell>
        </row>
        <row r="385">
          <cell r="A385" t="str">
            <v>2 S 04 100 01</v>
          </cell>
          <cell r="B385" t="str">
            <v>Corpo BSTC D=0,60m</v>
          </cell>
          <cell r="E385" t="str">
            <v>m</v>
          </cell>
          <cell r="F385">
            <v>216.56</v>
          </cell>
        </row>
        <row r="386">
          <cell r="A386" t="str">
            <v>2 S 04 100 02</v>
          </cell>
          <cell r="B386" t="str">
            <v>Corpo BSTC D=0,80m</v>
          </cell>
          <cell r="E386" t="str">
            <v>m</v>
          </cell>
          <cell r="F386">
            <v>315.29000000000002</v>
          </cell>
        </row>
        <row r="387">
          <cell r="A387" t="str">
            <v>2 S 04 100 03</v>
          </cell>
          <cell r="B387" t="str">
            <v>Corpo BSTC D=1,00m</v>
          </cell>
          <cell r="E387" t="str">
            <v>m</v>
          </cell>
          <cell r="F387">
            <v>450.19</v>
          </cell>
        </row>
        <row r="388">
          <cell r="A388" t="str">
            <v>2 S 04 100 04</v>
          </cell>
          <cell r="B388" t="str">
            <v>Corpo BSTC D=1,20m</v>
          </cell>
          <cell r="E388" t="str">
            <v>m</v>
          </cell>
          <cell r="F388">
            <v>605.29999999999995</v>
          </cell>
        </row>
        <row r="389">
          <cell r="A389" t="str">
            <v>2 S 04 100 05</v>
          </cell>
          <cell r="B389" t="str">
            <v>Corpo BSTC D=1,50m</v>
          </cell>
          <cell r="E389" t="str">
            <v>m</v>
          </cell>
          <cell r="F389">
            <v>898.56</v>
          </cell>
        </row>
        <row r="390">
          <cell r="A390" t="str">
            <v>2 S 04 101 01</v>
          </cell>
          <cell r="B390" t="str">
            <v>Boca BSTC D=0,60 m normal</v>
          </cell>
          <cell r="E390" t="str">
            <v>und</v>
          </cell>
          <cell r="F390">
            <v>467.01</v>
          </cell>
        </row>
        <row r="391">
          <cell r="A391" t="str">
            <v>2 S 04 101 02</v>
          </cell>
          <cell r="B391" t="str">
            <v>Boca BSTC D=0,80m normal</v>
          </cell>
          <cell r="E391" t="str">
            <v>und</v>
          </cell>
          <cell r="F391">
            <v>778.51</v>
          </cell>
        </row>
        <row r="392">
          <cell r="A392" t="str">
            <v>2 S 04 101 03</v>
          </cell>
          <cell r="B392" t="str">
            <v>Boca BSTC D=1,00m normal</v>
          </cell>
          <cell r="E392" t="str">
            <v>und</v>
          </cell>
          <cell r="F392">
            <v>1204.75</v>
          </cell>
        </row>
        <row r="393">
          <cell r="A393" t="str">
            <v>2 S 04 101 04</v>
          </cell>
          <cell r="B393" t="str">
            <v>Boca BSTC D=1,20m normal</v>
          </cell>
          <cell r="E393" t="str">
            <v>und</v>
          </cell>
          <cell r="F393">
            <v>1743.56</v>
          </cell>
        </row>
        <row r="394">
          <cell r="A394" t="str">
            <v>2 S 04 101 05</v>
          </cell>
          <cell r="B394" t="str">
            <v>Boca BSTC D=1,50m normal</v>
          </cell>
          <cell r="E394" t="str">
            <v>und</v>
          </cell>
          <cell r="F394">
            <v>3148.01</v>
          </cell>
        </row>
        <row r="395">
          <cell r="A395" t="str">
            <v>2 S 04 101 06</v>
          </cell>
          <cell r="B395" t="str">
            <v>Boca BSTC D=0,60m - esc.=15</v>
          </cell>
          <cell r="E395" t="str">
            <v>und</v>
          </cell>
          <cell r="F395">
            <v>490.76</v>
          </cell>
        </row>
        <row r="396">
          <cell r="A396" t="str">
            <v>2 S 04 101 07</v>
          </cell>
          <cell r="B396" t="str">
            <v>Boca BSTC D=0,80 m - esc.=15</v>
          </cell>
          <cell r="E396" t="str">
            <v>und</v>
          </cell>
          <cell r="F396">
            <v>819.08</v>
          </cell>
        </row>
        <row r="397">
          <cell r="A397" t="str">
            <v>2 S 04 101 08</v>
          </cell>
          <cell r="B397" t="str">
            <v>Boca BSTC D=1,00 m - esc.=15</v>
          </cell>
          <cell r="E397" t="str">
            <v>und</v>
          </cell>
          <cell r="F397">
            <v>1263.28</v>
          </cell>
        </row>
        <row r="398">
          <cell r="A398" t="str">
            <v>2 S 04 101 09</v>
          </cell>
          <cell r="B398" t="str">
            <v>Boca BSTC D=1,20 m - esc.=15</v>
          </cell>
          <cell r="E398" t="str">
            <v>und</v>
          </cell>
          <cell r="F398">
            <v>1834.07</v>
          </cell>
        </row>
        <row r="399">
          <cell r="A399" t="str">
            <v>2 S 04 101 10</v>
          </cell>
          <cell r="B399" t="str">
            <v>Boca BSTC D=1,50 m - esc.=15</v>
          </cell>
          <cell r="E399" t="str">
            <v>und</v>
          </cell>
          <cell r="F399">
            <v>3317.23</v>
          </cell>
        </row>
        <row r="400">
          <cell r="A400" t="str">
            <v>2 S 04 101 11</v>
          </cell>
          <cell r="B400" t="str">
            <v>Boca BSTC D=0,60 m - esc.=30</v>
          </cell>
          <cell r="E400" t="str">
            <v>und</v>
          </cell>
          <cell r="F400">
            <v>547.66</v>
          </cell>
        </row>
        <row r="401">
          <cell r="A401" t="str">
            <v>2 S 04 101 12</v>
          </cell>
          <cell r="B401" t="str">
            <v>Boca BSTC D=0,80 m - esc.=30</v>
          </cell>
          <cell r="E401" t="str">
            <v>und</v>
          </cell>
          <cell r="F401">
            <v>911.4</v>
          </cell>
        </row>
        <row r="402">
          <cell r="A402" t="str">
            <v>2 S 04 101 13</v>
          </cell>
          <cell r="B402" t="str">
            <v>Boca BSTC D=1,00 m - esc.=30</v>
          </cell>
          <cell r="E402" t="str">
            <v>und</v>
          </cell>
          <cell r="F402">
            <v>1405.29</v>
          </cell>
        </row>
        <row r="403">
          <cell r="A403" t="str">
            <v>2 S 04 101 14</v>
          </cell>
          <cell r="B403" t="str">
            <v>Boca BSTC D=1,20 m - esc.=30</v>
          </cell>
          <cell r="E403" t="str">
            <v>und</v>
          </cell>
          <cell r="F403">
            <v>2045.56</v>
          </cell>
        </row>
        <row r="404">
          <cell r="A404" t="str">
            <v>2 S 04 101 15</v>
          </cell>
          <cell r="B404" t="str">
            <v>Boca BSTC D=1,50 m - esc.=30</v>
          </cell>
          <cell r="E404" t="str">
            <v>und</v>
          </cell>
          <cell r="F404">
            <v>3710.45</v>
          </cell>
        </row>
        <row r="405">
          <cell r="A405" t="str">
            <v>2 S 04 101 16</v>
          </cell>
          <cell r="B405" t="str">
            <v>Boca BSTC D=0,60 m - esc.=45</v>
          </cell>
          <cell r="E405" t="str">
            <v>und</v>
          </cell>
          <cell r="F405">
            <v>676.96</v>
          </cell>
        </row>
        <row r="406">
          <cell r="A406" t="str">
            <v>2 S 04 101 17</v>
          </cell>
          <cell r="B406" t="str">
            <v>Boca BSTC D=0,80 m - esc.=45</v>
          </cell>
          <cell r="E406" t="str">
            <v>und</v>
          </cell>
          <cell r="F406">
            <v>1226.7</v>
          </cell>
        </row>
        <row r="407">
          <cell r="A407" t="str">
            <v>2 S 04 101 18</v>
          </cell>
          <cell r="B407" t="str">
            <v>Boca BSTC D=1,00 m - esc.=45</v>
          </cell>
          <cell r="E407" t="str">
            <v>und</v>
          </cell>
          <cell r="F407">
            <v>1742.67</v>
          </cell>
        </row>
        <row r="408">
          <cell r="A408" t="str">
            <v>2 S 04 101 19</v>
          </cell>
          <cell r="B408" t="str">
            <v>Boca BSTC D=1,20 m - esc.=45</v>
          </cell>
          <cell r="E408" t="str">
            <v>und</v>
          </cell>
          <cell r="F408">
            <v>2538.5</v>
          </cell>
        </row>
        <row r="409">
          <cell r="A409" t="str">
            <v>2 S 04 101 20</v>
          </cell>
          <cell r="B409" t="str">
            <v>Boca BSTC D=1,50 m - esc.=45</v>
          </cell>
          <cell r="E409" t="str">
            <v>und</v>
          </cell>
          <cell r="F409">
            <v>4665.8900000000003</v>
          </cell>
        </row>
        <row r="410">
          <cell r="A410" t="str">
            <v>2 S 04 110 01</v>
          </cell>
          <cell r="B410" t="str">
            <v>Corpo BDTC D=1,00m</v>
          </cell>
          <cell r="E410" t="str">
            <v>m</v>
          </cell>
          <cell r="F410">
            <v>927.15</v>
          </cell>
        </row>
        <row r="411">
          <cell r="A411" t="str">
            <v>2 S 04 110 02</v>
          </cell>
          <cell r="B411" t="str">
            <v>Corpo BDTC D=1,20m</v>
          </cell>
          <cell r="E411" t="str">
            <v>m</v>
          </cell>
          <cell r="F411">
            <v>1186.5</v>
          </cell>
        </row>
        <row r="412">
          <cell r="A412" t="str">
            <v>2 S 04 110 03</v>
          </cell>
          <cell r="B412" t="str">
            <v>Corpo BDTC D=1,50m</v>
          </cell>
          <cell r="E412" t="str">
            <v>m</v>
          </cell>
          <cell r="F412">
            <v>1894.91</v>
          </cell>
        </row>
        <row r="413">
          <cell r="A413" t="str">
            <v>2 S 04 111 01</v>
          </cell>
          <cell r="B413" t="str">
            <v>Boca BDTC D=1,00m normal</v>
          </cell>
          <cell r="E413" t="str">
            <v>und</v>
          </cell>
          <cell r="F413">
            <v>1687.18</v>
          </cell>
        </row>
        <row r="414">
          <cell r="A414" t="str">
            <v>2 S 04 111 02</v>
          </cell>
          <cell r="B414" t="str">
            <v>Boca BDTC D=1,20m normal</v>
          </cell>
          <cell r="E414" t="str">
            <v>und</v>
          </cell>
          <cell r="F414">
            <v>2449.44</v>
          </cell>
        </row>
        <row r="415">
          <cell r="A415" t="str">
            <v>2 S 04 111 03</v>
          </cell>
          <cell r="B415" t="str">
            <v>Boca BDTC D=1,50m normal</v>
          </cell>
          <cell r="E415" t="str">
            <v>und</v>
          </cell>
          <cell r="F415">
            <v>4303.68</v>
          </cell>
        </row>
        <row r="416">
          <cell r="A416" t="str">
            <v>2 S 04 111 05</v>
          </cell>
          <cell r="B416" t="str">
            <v>Boca BDTC D=1,00 m - esc.=15</v>
          </cell>
          <cell r="E416" t="str">
            <v>und</v>
          </cell>
          <cell r="F416">
            <v>1762.9</v>
          </cell>
        </row>
        <row r="417">
          <cell r="A417" t="str">
            <v>2 S 04 111 06</v>
          </cell>
          <cell r="B417" t="str">
            <v>Boca BDTC D=1,20 m - esc.=15</v>
          </cell>
          <cell r="E417" t="str">
            <v>und</v>
          </cell>
          <cell r="F417">
            <v>2564.41</v>
          </cell>
        </row>
        <row r="418">
          <cell r="A418" t="str">
            <v>2 S 04 111 07</v>
          </cell>
          <cell r="B418" t="str">
            <v>Boca BDTC D=1,50 m - esc.=15</v>
          </cell>
          <cell r="E418" t="str">
            <v>und</v>
          </cell>
          <cell r="F418">
            <v>4518.67</v>
          </cell>
        </row>
        <row r="419">
          <cell r="A419" t="str">
            <v>2 S 04 111 08</v>
          </cell>
          <cell r="B419" t="str">
            <v>Boca BDTC D=1,00 - esc.=30</v>
          </cell>
          <cell r="E419" t="str">
            <v>und</v>
          </cell>
          <cell r="F419">
            <v>1960.49</v>
          </cell>
        </row>
        <row r="420">
          <cell r="A420" t="str">
            <v>2 S 04 111 09</v>
          </cell>
          <cell r="B420" t="str">
            <v>Boca BDTC D=1,20 m - esc.=30</v>
          </cell>
          <cell r="E420" t="str">
            <v>und</v>
          </cell>
          <cell r="F420">
            <v>2854.31</v>
          </cell>
        </row>
        <row r="421">
          <cell r="A421" t="str">
            <v>2 S 04 111 10</v>
          </cell>
          <cell r="B421" t="str">
            <v>Boca BDTC D=1,50 m - esc.=30</v>
          </cell>
          <cell r="E421" t="str">
            <v>und</v>
          </cell>
          <cell r="F421">
            <v>5049.58</v>
          </cell>
        </row>
        <row r="422">
          <cell r="A422" t="str">
            <v>2 S 04 111 11</v>
          </cell>
          <cell r="B422" t="str">
            <v>Boca BDTC D=1,00 m - esc.=45</v>
          </cell>
          <cell r="E422" t="str">
            <v>und</v>
          </cell>
          <cell r="F422">
            <v>2420.2399999999998</v>
          </cell>
        </row>
        <row r="423">
          <cell r="A423" t="str">
            <v>2 S 04 111 12</v>
          </cell>
          <cell r="B423" t="str">
            <v>Boca BDTC D=1,20 m - esc.=45</v>
          </cell>
          <cell r="E423" t="str">
            <v>und</v>
          </cell>
          <cell r="F423">
            <v>3523.01</v>
          </cell>
        </row>
        <row r="424">
          <cell r="A424" t="str">
            <v>2 S 04 111 13</v>
          </cell>
          <cell r="B424" t="str">
            <v>Boca BDTC D=1,50 m - esc.=45</v>
          </cell>
          <cell r="E424" t="str">
            <v>und</v>
          </cell>
          <cell r="F424">
            <v>6248.02</v>
          </cell>
        </row>
        <row r="425">
          <cell r="A425" t="str">
            <v>2 S 04 120 01</v>
          </cell>
          <cell r="B425" t="str">
            <v>Corpo BTTC D=1,00m</v>
          </cell>
          <cell r="E425" t="str">
            <v>m</v>
          </cell>
          <cell r="F425">
            <v>1307.51</v>
          </cell>
        </row>
        <row r="426">
          <cell r="A426" t="str">
            <v>2 S 04 120 02</v>
          </cell>
          <cell r="B426" t="str">
            <v>Corpo BTTC D=1,20m</v>
          </cell>
          <cell r="E426" t="str">
            <v>m</v>
          </cell>
          <cell r="F426">
            <v>1768.82</v>
          </cell>
        </row>
        <row r="427">
          <cell r="A427" t="str">
            <v>2 S 04 120 03</v>
          </cell>
          <cell r="B427" t="str">
            <v>Corpo BTTC D=1,50m</v>
          </cell>
          <cell r="E427" t="str">
            <v>m</v>
          </cell>
          <cell r="F427">
            <v>2637.95</v>
          </cell>
        </row>
        <row r="428">
          <cell r="A428" t="str">
            <v>2 S 04 121 01</v>
          </cell>
          <cell r="B428" t="str">
            <v>Boca BTTC D=1,00m normal</v>
          </cell>
          <cell r="E428" t="str">
            <v>und</v>
          </cell>
          <cell r="F428">
            <v>2177.25</v>
          </cell>
        </row>
        <row r="429">
          <cell r="A429" t="str">
            <v>2 S 04 121 02</v>
          </cell>
          <cell r="B429" t="str">
            <v>Boca BTTC D=1,20m normal</v>
          </cell>
          <cell r="E429" t="str">
            <v>und</v>
          </cell>
          <cell r="F429">
            <v>3162.21</v>
          </cell>
        </row>
        <row r="430">
          <cell r="A430" t="str">
            <v>2 S 04 121 03</v>
          </cell>
          <cell r="B430" t="str">
            <v>Boca BTTC D=1,50m normal</v>
          </cell>
          <cell r="E430" t="str">
            <v>und</v>
          </cell>
          <cell r="F430">
            <v>5501.76</v>
          </cell>
        </row>
        <row r="431">
          <cell r="A431" t="str">
            <v>2 S 04 121 04</v>
          </cell>
          <cell r="B431" t="str">
            <v>Boca BTTC D=1,00 m - esc.=15</v>
          </cell>
          <cell r="E431" t="str">
            <v>und</v>
          </cell>
          <cell r="F431">
            <v>2268.85</v>
          </cell>
        </row>
        <row r="432">
          <cell r="A432" t="str">
            <v>2 S 04 121 05</v>
          </cell>
          <cell r="B432" t="str">
            <v>Boca BTTC D=1,20 m - esc.=15</v>
          </cell>
          <cell r="E432" t="str">
            <v>und</v>
          </cell>
          <cell r="F432">
            <v>3302.99</v>
          </cell>
        </row>
        <row r="433">
          <cell r="A433" t="str">
            <v>2 S 04 121 06</v>
          </cell>
          <cell r="B433" t="str">
            <v>Boca BTTC D=1,50 m - esc.=15</v>
          </cell>
          <cell r="E433" t="str">
            <v>und</v>
          </cell>
          <cell r="F433">
            <v>5751.61</v>
          </cell>
        </row>
        <row r="434">
          <cell r="A434" t="str">
            <v>2 S 04 121 07</v>
          </cell>
          <cell r="B434" t="str">
            <v>Boca BTTC D=1,00 m - esc.=30</v>
          </cell>
          <cell r="E434" t="str">
            <v>und</v>
          </cell>
          <cell r="F434">
            <v>2524.5500000000002</v>
          </cell>
        </row>
        <row r="435">
          <cell r="A435" t="str">
            <v>2 S 04 121 08</v>
          </cell>
          <cell r="B435" t="str">
            <v>Boca BTTC D=1,20 m - esc.=30</v>
          </cell>
          <cell r="E435" t="str">
            <v>und</v>
          </cell>
          <cell r="F435">
            <v>3674.13</v>
          </cell>
        </row>
        <row r="436">
          <cell r="A436" t="str">
            <v>2 S 04 121 09</v>
          </cell>
          <cell r="B436" t="str">
            <v>Boca BTTC D=1,50 m - esc.=30</v>
          </cell>
          <cell r="E436" t="str">
            <v>und</v>
          </cell>
          <cell r="F436">
            <v>6416.14</v>
          </cell>
        </row>
        <row r="437">
          <cell r="A437" t="str">
            <v>2 S 04 121 10</v>
          </cell>
          <cell r="B437" t="str">
            <v>Boca BTTC D=1,00 m - esc.=45</v>
          </cell>
          <cell r="E437" t="str">
            <v>und</v>
          </cell>
          <cell r="F437">
            <v>3102.83</v>
          </cell>
        </row>
        <row r="438">
          <cell r="A438" t="str">
            <v>2 S 04 121 11</v>
          </cell>
          <cell r="B438" t="str">
            <v>Boca BTTC D=1,20 m - esc.=45</v>
          </cell>
          <cell r="E438" t="str">
            <v>und</v>
          </cell>
          <cell r="F438">
            <v>4520.6400000000003</v>
          </cell>
        </row>
        <row r="439">
          <cell r="A439" t="str">
            <v>2 S 04 121 12</v>
          </cell>
          <cell r="B439" t="str">
            <v>Boca BTTC D=1,50 m - esc.=45</v>
          </cell>
          <cell r="E439" t="str">
            <v>und</v>
          </cell>
          <cell r="F439">
            <v>7937.31</v>
          </cell>
        </row>
        <row r="440">
          <cell r="A440" t="str">
            <v>2 S 04 200 01</v>
          </cell>
          <cell r="B440" t="str">
            <v>Corpo BSCC 1,50 x 1,50 m alt. 0 a 1,00 m</v>
          </cell>
          <cell r="E440" t="str">
            <v>und</v>
          </cell>
          <cell r="F440">
            <v>943.77</v>
          </cell>
        </row>
        <row r="441">
          <cell r="A441" t="str">
            <v>2 S 04 200 02</v>
          </cell>
          <cell r="B441" t="str">
            <v>Corpo BSCC 2,00 x 2,00 m alt. 0 a 1,00 m</v>
          </cell>
          <cell r="E441" t="str">
            <v>und</v>
          </cell>
          <cell r="F441">
            <v>1364.43</v>
          </cell>
        </row>
        <row r="442">
          <cell r="A442" t="str">
            <v>2 S 04 200 03</v>
          </cell>
          <cell r="B442" t="str">
            <v>Corpo BSCC 2,50 x 2,50 m alt. 0 a 1,00 m</v>
          </cell>
          <cell r="E442" t="str">
            <v>m</v>
          </cell>
          <cell r="F442">
            <v>1942.01</v>
          </cell>
        </row>
        <row r="443">
          <cell r="A443" t="str">
            <v>2 S 04 200 04</v>
          </cell>
          <cell r="B443" t="str">
            <v>Corpo BSCC 3,00 x 3,00 m alt. 0 a 1,00 m</v>
          </cell>
          <cell r="E443" t="str">
            <v>m</v>
          </cell>
          <cell r="F443">
            <v>2556.91</v>
          </cell>
        </row>
        <row r="444">
          <cell r="A444" t="str">
            <v>2 S 04 200 05</v>
          </cell>
          <cell r="B444" t="str">
            <v>Corpo BSCC 1,50 x 1,50 m alt. 1,00 a 2,50 m</v>
          </cell>
          <cell r="E444" t="str">
            <v>m</v>
          </cell>
          <cell r="F444">
            <v>854.14</v>
          </cell>
        </row>
        <row r="445">
          <cell r="A445" t="str">
            <v>2 S 04 200 06</v>
          </cell>
          <cell r="B445" t="str">
            <v>Corpo BSCC 2,00 x 2,00 m alt. 1,00 a 2,50 m</v>
          </cell>
          <cell r="E445" t="str">
            <v>m</v>
          </cell>
          <cell r="F445">
            <v>1220.78</v>
          </cell>
        </row>
        <row r="446">
          <cell r="A446" t="str">
            <v>2 S 04 200 07</v>
          </cell>
          <cell r="B446" t="str">
            <v>Corpo BSCC 2,50 x 2,50 m alt. 1,00 a 2,50 m</v>
          </cell>
          <cell r="E446" t="str">
            <v>m</v>
          </cell>
          <cell r="F446">
            <v>1836.29</v>
          </cell>
        </row>
        <row r="447">
          <cell r="A447" t="str">
            <v>2 S 04 200 08</v>
          </cell>
          <cell r="B447" t="str">
            <v>Corpo BSCC 3,00 x 3,00 m alt. 1,00 a 2,50 m</v>
          </cell>
          <cell r="E447" t="str">
            <v>m</v>
          </cell>
          <cell r="F447">
            <v>2496.2199999999998</v>
          </cell>
        </row>
        <row r="448">
          <cell r="A448" t="str">
            <v>2 S 04 200 09</v>
          </cell>
          <cell r="B448" t="str">
            <v>Corpo BSCC 1,50 x 1,50 m alt. 2,50 a 5,00 m</v>
          </cell>
          <cell r="E448" t="str">
            <v>m</v>
          </cell>
          <cell r="F448">
            <v>932.05</v>
          </cell>
        </row>
        <row r="449">
          <cell r="A449" t="str">
            <v>2 S 04 200 10</v>
          </cell>
          <cell r="B449" t="str">
            <v>Corpo BSCC 2,00 x 2,00 m alt. 2,50 a 5,00 m</v>
          </cell>
          <cell r="E449" t="str">
            <v>m</v>
          </cell>
          <cell r="F449">
            <v>1443.11</v>
          </cell>
        </row>
        <row r="450">
          <cell r="A450" t="str">
            <v>2 S 04 200 11</v>
          </cell>
          <cell r="B450" t="str">
            <v>Corpo BSCC 2,50 x 2,50 m alt. 2,50 a 5,00 m</v>
          </cell>
          <cell r="E450" t="str">
            <v>m</v>
          </cell>
          <cell r="F450">
            <v>2118.4699999999998</v>
          </cell>
        </row>
        <row r="451">
          <cell r="A451" t="str">
            <v>2 S 04 200 12</v>
          </cell>
          <cell r="B451" t="str">
            <v>Corpo BSCC 3,00 x 3,00 m alt. 2,50 a 5,00 m</v>
          </cell>
          <cell r="E451" t="str">
            <v>m</v>
          </cell>
          <cell r="F451">
            <v>3067.32</v>
          </cell>
        </row>
        <row r="452">
          <cell r="A452" t="str">
            <v>2 S 04 200 13</v>
          </cell>
          <cell r="B452" t="str">
            <v>Corpo BSCC 1,50 x 1,50 m alt. 5,00 a 7,50 m</v>
          </cell>
          <cell r="E452" t="str">
            <v>m</v>
          </cell>
          <cell r="F452">
            <v>1063.42</v>
          </cell>
        </row>
        <row r="453">
          <cell r="A453" t="str">
            <v>2 S 04 200 14</v>
          </cell>
          <cell r="B453" t="str">
            <v>Corpo BSCC 2,00 x 2,00 m alt. 5,00 a 7,50 m</v>
          </cell>
          <cell r="E453" t="str">
            <v>m</v>
          </cell>
          <cell r="F453">
            <v>1623.18</v>
          </cell>
        </row>
        <row r="454">
          <cell r="A454" t="str">
            <v>2 S 04 200 15</v>
          </cell>
          <cell r="B454" t="str">
            <v>Corpo BSCC 2,50 x 2,50 m alt. 5,00 a 7,50 m</v>
          </cell>
          <cell r="E454" t="str">
            <v>m</v>
          </cell>
          <cell r="F454">
            <v>2370.19</v>
          </cell>
        </row>
        <row r="455">
          <cell r="A455" t="str">
            <v>2 S 04 200 16</v>
          </cell>
          <cell r="B455" t="str">
            <v>Corpo BSCC 3,00 x 3,00 m alt. 5,00 a 7,50 m</v>
          </cell>
          <cell r="E455" t="str">
            <v>m</v>
          </cell>
          <cell r="F455">
            <v>3359.73</v>
          </cell>
        </row>
        <row r="456">
          <cell r="A456" t="str">
            <v>2 S 04 200 17</v>
          </cell>
          <cell r="B456" t="str">
            <v>Corpo BSCC 1,50 x 1,50 m alt. 7,50 a 10,00 m</v>
          </cell>
          <cell r="E456" t="str">
            <v>m</v>
          </cell>
          <cell r="F456">
            <v>1223.9100000000001</v>
          </cell>
        </row>
        <row r="457">
          <cell r="A457" t="str">
            <v>2 S 04 200 18</v>
          </cell>
          <cell r="B457" t="str">
            <v>Corpo BSCC 2,00 x 2,00 m alt. 7,50 a 10,00 m</v>
          </cell>
          <cell r="E457" t="str">
            <v>m</v>
          </cell>
          <cell r="F457">
            <v>1828.6</v>
          </cell>
        </row>
        <row r="458">
          <cell r="A458" t="str">
            <v>2 S 04 200 19</v>
          </cell>
          <cell r="B458" t="str">
            <v>Corpo BSCC 2,50 x 2,50 m alt. 7,50 a 10,00 m</v>
          </cell>
          <cell r="E458" t="str">
            <v>m</v>
          </cell>
          <cell r="F458">
            <v>2612.86</v>
          </cell>
        </row>
        <row r="459">
          <cell r="A459" t="str">
            <v>2 S 04 200 20</v>
          </cell>
          <cell r="B459" t="str">
            <v>Corpo BSCC 3,00 x 3,00 m alt. 7,50 a 10,00 m</v>
          </cell>
          <cell r="E459" t="str">
            <v>m</v>
          </cell>
          <cell r="F459">
            <v>3692.26</v>
          </cell>
        </row>
        <row r="460">
          <cell r="A460" t="str">
            <v>2 S 04 200 21</v>
          </cell>
          <cell r="B460" t="str">
            <v>Corpo BSCC 1,50 x 1,50 m alt. 10,00 a 12,50 m</v>
          </cell>
          <cell r="E460" t="str">
            <v>m</v>
          </cell>
          <cell r="F460">
            <v>1274.94</v>
          </cell>
        </row>
        <row r="461">
          <cell r="A461" t="str">
            <v>2 S 04 200 22</v>
          </cell>
          <cell r="B461" t="str">
            <v>Corpo BSCC 2,00 x 2,00 m alt. 10,00 a 12,50 m</v>
          </cell>
          <cell r="E461" t="str">
            <v>m</v>
          </cell>
          <cell r="F461">
            <v>1990.99</v>
          </cell>
        </row>
        <row r="462">
          <cell r="A462" t="str">
            <v>2 S 04 200 23</v>
          </cell>
          <cell r="B462" t="str">
            <v>Corpo BSCC 2,50 x 2,50 m alt. 10,00 a 12,50 m</v>
          </cell>
          <cell r="E462" t="str">
            <v>m</v>
          </cell>
          <cell r="F462">
            <v>2874.2</v>
          </cell>
        </row>
        <row r="463">
          <cell r="A463" t="str">
            <v>2 S 04 200 24</v>
          </cell>
          <cell r="B463" t="str">
            <v>Corpo BSCC 3,00 a 3,00 m alt. 10,00 a 12,50 m</v>
          </cell>
          <cell r="E463" t="str">
            <v>m</v>
          </cell>
          <cell r="F463">
            <v>4012.73</v>
          </cell>
        </row>
        <row r="464">
          <cell r="A464" t="str">
            <v>2 S 04 200 25</v>
          </cell>
          <cell r="B464" t="str">
            <v>Corpo BSCC 1,50 x 1,50 m alt. 12,50 a 15,00 m</v>
          </cell>
          <cell r="E464" t="str">
            <v>m</v>
          </cell>
          <cell r="F464">
            <v>1339.2</v>
          </cell>
        </row>
        <row r="465">
          <cell r="A465" t="str">
            <v>2 S 04 200 26</v>
          </cell>
          <cell r="B465" t="str">
            <v>Corpo BSCC 2,00 a 2,00 m alt. 12,50 a 15,00 m</v>
          </cell>
          <cell r="E465" t="str">
            <v>m</v>
          </cell>
          <cell r="F465">
            <v>2140.7800000000002</v>
          </cell>
        </row>
        <row r="466">
          <cell r="A466" t="str">
            <v>2 S 04 200 27</v>
          </cell>
          <cell r="B466" t="str">
            <v>Corpo BSCC 2,50 x 2,50 m alt. 12,50 a 15,00 m</v>
          </cell>
          <cell r="E466" t="str">
            <v>m</v>
          </cell>
          <cell r="F466">
            <v>3247.57</v>
          </cell>
        </row>
        <row r="467">
          <cell r="A467" t="str">
            <v>2 S 04 200 28</v>
          </cell>
          <cell r="B467" t="str">
            <v>Corpo BSCC 3,00 x 3,00 m alt. 12,50 a 15,00 m</v>
          </cell>
          <cell r="E467" t="str">
            <v>m</v>
          </cell>
          <cell r="F467">
            <v>4343</v>
          </cell>
        </row>
        <row r="468">
          <cell r="A468" t="str">
            <v>2 S 04 201 01</v>
          </cell>
          <cell r="B468" t="str">
            <v>Boca BSCC 1,50 x 1,50 m normal</v>
          </cell>
          <cell r="E468" t="str">
            <v>und</v>
          </cell>
          <cell r="F468">
            <v>5412.49</v>
          </cell>
        </row>
        <row r="469">
          <cell r="A469" t="str">
            <v>2 S 04 201 02</v>
          </cell>
          <cell r="B469" t="str">
            <v>Boca BSCC 2,00 x 2,00 m normal</v>
          </cell>
          <cell r="E469" t="str">
            <v>und</v>
          </cell>
          <cell r="F469">
            <v>8475.8799999999992</v>
          </cell>
        </row>
        <row r="470">
          <cell r="A470" t="str">
            <v>2 S 04 201 03</v>
          </cell>
          <cell r="B470" t="str">
            <v>Boca BSCC 2,50 x 2,50 m normal</v>
          </cell>
          <cell r="E470" t="str">
            <v>und</v>
          </cell>
          <cell r="F470">
            <v>11448.96</v>
          </cell>
        </row>
        <row r="471">
          <cell r="A471" t="str">
            <v>2 S 04 201 04</v>
          </cell>
          <cell r="B471" t="str">
            <v>Boca BSCC 3,00 x 3,00 m normal</v>
          </cell>
          <cell r="E471" t="str">
            <v>und</v>
          </cell>
          <cell r="F471">
            <v>16400.13</v>
          </cell>
        </row>
        <row r="472">
          <cell r="A472" t="str">
            <v>2 S 04 201 05</v>
          </cell>
          <cell r="B472" t="str">
            <v>Boca BSCC 1,50 x 1,50 m - esc.=15</v>
          </cell>
          <cell r="E472" t="str">
            <v>und</v>
          </cell>
          <cell r="F472">
            <v>5507.51</v>
          </cell>
        </row>
        <row r="473">
          <cell r="A473" t="str">
            <v>2 S 04 201 06</v>
          </cell>
          <cell r="B473" t="str">
            <v>Boca BSCC 2,00 x 2,00 m - esc.=15</v>
          </cell>
          <cell r="E473" t="str">
            <v>und</v>
          </cell>
          <cell r="F473">
            <v>8579.7000000000007</v>
          </cell>
        </row>
        <row r="474">
          <cell r="A474" t="str">
            <v>2 S 04 201 07</v>
          </cell>
          <cell r="B474" t="str">
            <v>Boca BSCC 2,50 x 2,50 m - esc.=15</v>
          </cell>
          <cell r="E474" t="str">
            <v>und</v>
          </cell>
          <cell r="F474">
            <v>12065.22</v>
          </cell>
        </row>
        <row r="475">
          <cell r="A475" t="str">
            <v>2 S 04 201 08</v>
          </cell>
          <cell r="B475" t="str">
            <v>Boca BSCC 3,00 x 3,00 m - esc.=15</v>
          </cell>
          <cell r="E475" t="str">
            <v>und</v>
          </cell>
          <cell r="F475">
            <v>17191.55</v>
          </cell>
        </row>
        <row r="476">
          <cell r="A476" t="str">
            <v>2 S 04 201 09</v>
          </cell>
          <cell r="B476" t="str">
            <v>Boca BSCC 1,50 x 1,50 m - esc.=30</v>
          </cell>
          <cell r="E476" t="str">
            <v>und</v>
          </cell>
          <cell r="F476">
            <v>6004.52</v>
          </cell>
        </row>
        <row r="477">
          <cell r="A477" t="str">
            <v>2 S 04 201 10</v>
          </cell>
          <cell r="B477" t="str">
            <v>Boca BSCC 2,00 x 2,00 m - esc.=30</v>
          </cell>
          <cell r="E477" t="str">
            <v>und</v>
          </cell>
          <cell r="F477">
            <v>9336.23</v>
          </cell>
        </row>
        <row r="478">
          <cell r="A478" t="str">
            <v>2 S 04 201 11</v>
          </cell>
          <cell r="B478" t="str">
            <v>Boca BSCC 2,50 x 2,50 m - esc.=30</v>
          </cell>
          <cell r="E478" t="str">
            <v>und</v>
          </cell>
          <cell r="F478">
            <v>13432.34</v>
          </cell>
        </row>
        <row r="479">
          <cell r="A479" t="str">
            <v>2 S 04 201 12</v>
          </cell>
          <cell r="B479" t="str">
            <v>Boca BSCC 3,00 x 3,00 m =esc.=30</v>
          </cell>
          <cell r="E479" t="str">
            <v>und</v>
          </cell>
          <cell r="F479">
            <v>18960.41</v>
          </cell>
        </row>
        <row r="480">
          <cell r="A480" t="str">
            <v>2 S 04 201 13</v>
          </cell>
          <cell r="B480" t="str">
            <v>Boca BSCC 1,50 x 1,50 m - esc.=45</v>
          </cell>
          <cell r="E480" t="str">
            <v>und</v>
          </cell>
          <cell r="F480">
            <v>7470.4</v>
          </cell>
        </row>
        <row r="481">
          <cell r="A481" t="str">
            <v>2 S 04 201 14</v>
          </cell>
          <cell r="B481" t="str">
            <v>Boca BSCC 2,00 x 2,00 m - esc.=45</v>
          </cell>
          <cell r="E481" t="str">
            <v>und</v>
          </cell>
          <cell r="F481">
            <v>11996.21</v>
          </cell>
        </row>
        <row r="482">
          <cell r="A482" t="str">
            <v>2 S 04 201 15</v>
          </cell>
          <cell r="B482" t="str">
            <v>Boca BSCC 2,50 x 2,50 m - esc.=45</v>
          </cell>
          <cell r="E482" t="str">
            <v>und</v>
          </cell>
          <cell r="F482">
            <v>17013.89</v>
          </cell>
        </row>
        <row r="483">
          <cell r="A483" t="str">
            <v>2 S 04 201 16</v>
          </cell>
          <cell r="B483" t="str">
            <v>Boca BSCC 3,00 x 3,00 m - esc.=45</v>
          </cell>
          <cell r="E483" t="str">
            <v>und</v>
          </cell>
          <cell r="F483">
            <v>23924.55</v>
          </cell>
        </row>
        <row r="484">
          <cell r="A484" t="str">
            <v>2 S 04 210 01</v>
          </cell>
          <cell r="B484" t="str">
            <v>Corpo BDCC 1,50 x 1,50 m alt. 0 a 1,00 m</v>
          </cell>
          <cell r="E484" t="str">
            <v>m</v>
          </cell>
          <cell r="F484">
            <v>1647.9</v>
          </cell>
        </row>
        <row r="485">
          <cell r="A485" t="str">
            <v>2 S 04 210 02</v>
          </cell>
          <cell r="B485" t="str">
            <v>Corpo BDCC 2,00 x 2,00 m alt. 0 a 1,00 m</v>
          </cell>
          <cell r="E485" t="str">
            <v>m</v>
          </cell>
          <cell r="F485">
            <v>2391.0500000000002</v>
          </cell>
        </row>
        <row r="486">
          <cell r="A486" t="str">
            <v>2 S 04 210 03</v>
          </cell>
          <cell r="B486" t="str">
            <v>Corpo BDCC 2,50 x 2,50 m alt. 0 a 1,00 m</v>
          </cell>
          <cell r="E486" t="str">
            <v>m</v>
          </cell>
          <cell r="F486">
            <v>3013.05</v>
          </cell>
        </row>
        <row r="487">
          <cell r="A487" t="str">
            <v>2 S 04 210 04</v>
          </cell>
          <cell r="B487" t="str">
            <v>Corpo BDCC 3,00 x 3,00 m alt. 0 a 1,00</v>
          </cell>
          <cell r="E487" t="str">
            <v>m</v>
          </cell>
          <cell r="F487">
            <v>4144.82</v>
          </cell>
        </row>
        <row r="488">
          <cell r="A488" t="str">
            <v>2 S 04 210 05</v>
          </cell>
          <cell r="B488" t="str">
            <v>Corpo BDCC 1,50 x 1,50 m alt. 1,00 a 2,50 m</v>
          </cell>
          <cell r="E488" t="str">
            <v>m</v>
          </cell>
          <cell r="F488">
            <v>1450.24</v>
          </cell>
        </row>
        <row r="489">
          <cell r="A489" t="str">
            <v>2 S 04 210 06</v>
          </cell>
          <cell r="B489" t="str">
            <v>Corpo BDCC 2,00 x 2,00 m alt. 1,00 a 2,50 m</v>
          </cell>
          <cell r="E489" t="str">
            <v>m</v>
          </cell>
          <cell r="F489">
            <v>2123.17</v>
          </cell>
        </row>
        <row r="490">
          <cell r="A490" t="str">
            <v>2 S 04 210 07</v>
          </cell>
          <cell r="B490" t="str">
            <v>Corpo BDCC 2,50 x 2,50 m alt. 1,00 a 2,50 m</v>
          </cell>
          <cell r="E490" t="str">
            <v>m</v>
          </cell>
          <cell r="F490">
            <v>2864.59</v>
          </cell>
        </row>
        <row r="491">
          <cell r="A491" t="str">
            <v>2 S 04 210 08</v>
          </cell>
          <cell r="B491" t="str">
            <v>Corpo BDCC 3,00 x 3,00 m alt. 1,00 a 2,50 m</v>
          </cell>
          <cell r="E491" t="str">
            <v>m</v>
          </cell>
          <cell r="F491">
            <v>3930.89</v>
          </cell>
        </row>
        <row r="492">
          <cell r="A492" t="str">
            <v>2 S 04 210 09</v>
          </cell>
          <cell r="B492" t="str">
            <v>Corpo BDCC 1,50 x 1,50 m alt. 2,50 a 5,00 m</v>
          </cell>
          <cell r="E492" t="str">
            <v>m</v>
          </cell>
          <cell r="F492">
            <v>1546.34</v>
          </cell>
        </row>
        <row r="493">
          <cell r="A493" t="str">
            <v>2 S 04 210 10</v>
          </cell>
          <cell r="B493" t="str">
            <v>Corpo BDCC 2,00 x 2,00 m alt. 2,50 a 5,00 m</v>
          </cell>
          <cell r="E493" t="str">
            <v>m</v>
          </cell>
          <cell r="F493">
            <v>2407.67</v>
          </cell>
        </row>
        <row r="494">
          <cell r="A494" t="str">
            <v>2 S 04 210 11</v>
          </cell>
          <cell r="B494" t="str">
            <v>Corpo BDCC 2,50 x 2,50 m alt. 2,50 a 5,00 m</v>
          </cell>
          <cell r="E494" t="str">
            <v>m</v>
          </cell>
          <cell r="F494">
            <v>3344.94</v>
          </cell>
        </row>
        <row r="495">
          <cell r="A495" t="str">
            <v>2 S 04 210 12</v>
          </cell>
          <cell r="B495" t="str">
            <v>Corpo BDCC 3,00 x 3,00 m alt. 2,50 a 5,00 m</v>
          </cell>
          <cell r="E495" t="str">
            <v>m</v>
          </cell>
          <cell r="F495">
            <v>4362.68</v>
          </cell>
        </row>
        <row r="496">
          <cell r="A496" t="str">
            <v>2 S 04 210 13</v>
          </cell>
          <cell r="B496" t="str">
            <v>Corpo BDCC 1,50 x 1,50 m alt. 5,00 a 7,50 m</v>
          </cell>
          <cell r="E496" t="str">
            <v>m</v>
          </cell>
          <cell r="F496">
            <v>1760.86</v>
          </cell>
        </row>
        <row r="497">
          <cell r="A497" t="str">
            <v>2 S 04 210 14</v>
          </cell>
          <cell r="B497" t="str">
            <v>Corpo BDCC 2,00 a 2,00 m alt. 5,00 a 7,50 m</v>
          </cell>
          <cell r="E497" t="str">
            <v>m</v>
          </cell>
          <cell r="F497">
            <v>2780.87</v>
          </cell>
        </row>
        <row r="498">
          <cell r="A498" t="str">
            <v>2 S 04 210 15</v>
          </cell>
          <cell r="B498" t="str">
            <v>Corpo BDCC 2,50 x 2,50 m alt. 5,00 a 7,50 m</v>
          </cell>
          <cell r="E498" t="str">
            <v>m</v>
          </cell>
          <cell r="F498">
            <v>3808.73</v>
          </cell>
        </row>
        <row r="499">
          <cell r="A499" t="str">
            <v>2 S 04 210 16</v>
          </cell>
          <cell r="B499" t="str">
            <v>Corpo BDCC 3,00 x 3,00 m alt. 5,00 a 7,50 m</v>
          </cell>
          <cell r="E499" t="str">
            <v>m</v>
          </cell>
          <cell r="F499">
            <v>5214.3500000000004</v>
          </cell>
        </row>
        <row r="500">
          <cell r="A500" t="str">
            <v>2 S 04 210 17</v>
          </cell>
          <cell r="B500" t="str">
            <v>Corpo BDCC 1,50 x 1,50 m alt. 7,50 a 10,00 m</v>
          </cell>
          <cell r="E500" t="str">
            <v>m</v>
          </cell>
          <cell r="F500">
            <v>1941.68</v>
          </cell>
        </row>
        <row r="501">
          <cell r="A501" t="str">
            <v>2 S 04 210 18</v>
          </cell>
          <cell r="B501" t="str">
            <v>Corpo BDCC 2,00 x 2,00 m alt. 7,50 a 10,00 m</v>
          </cell>
          <cell r="E501" t="str">
            <v>m</v>
          </cell>
          <cell r="F501">
            <v>3195.72</v>
          </cell>
        </row>
        <row r="502">
          <cell r="A502" t="str">
            <v>2 S 04 210 19</v>
          </cell>
          <cell r="B502" t="str">
            <v>Corpo BDCC 2,50 x 2,50 m alt. 7,50 a 10,00 m</v>
          </cell>
          <cell r="E502" t="str">
            <v>m</v>
          </cell>
          <cell r="F502">
            <v>4089.68</v>
          </cell>
        </row>
        <row r="503">
          <cell r="A503" t="str">
            <v>2 S 04 210 20</v>
          </cell>
          <cell r="B503" t="str">
            <v>Corpo BDCC 3,00 x 3,00 m alt. 7,50 a 10,00 m</v>
          </cell>
          <cell r="E503" t="str">
            <v>m</v>
          </cell>
          <cell r="F503">
            <v>5832.59</v>
          </cell>
        </row>
        <row r="504">
          <cell r="A504" t="str">
            <v>2 S 04 210 21</v>
          </cell>
          <cell r="B504" t="str">
            <v>Corpo BDCC 1,50 x 1,50 m alt. 10,00 a 12,50 m</v>
          </cell>
          <cell r="E504" t="str">
            <v>m</v>
          </cell>
          <cell r="F504">
            <v>2186.4499999999998</v>
          </cell>
        </row>
        <row r="505">
          <cell r="A505" t="str">
            <v>2 S 04 210 22</v>
          </cell>
          <cell r="B505" t="str">
            <v>Corpo BDCC 2,00 x 2,00 m alt. 10,00 a 12,50 m</v>
          </cell>
          <cell r="E505" t="str">
            <v>m</v>
          </cell>
          <cell r="F505">
            <v>3493.64</v>
          </cell>
        </row>
        <row r="506">
          <cell r="A506" t="str">
            <v>2 S 04 210 23</v>
          </cell>
          <cell r="B506" t="str">
            <v>Corpo BDCC 2,50 x 2,50 m alt. 10,00 a 12,50 m</v>
          </cell>
          <cell r="E506" t="str">
            <v>m</v>
          </cell>
          <cell r="F506">
            <v>4625.7</v>
          </cell>
        </row>
        <row r="507">
          <cell r="A507" t="str">
            <v>2 S 04 210 24</v>
          </cell>
          <cell r="B507" t="str">
            <v>Corpo BDCC 3,00 x 3,00 m alt. 10,00 a 12,50 m</v>
          </cell>
          <cell r="E507" t="str">
            <v>m</v>
          </cell>
          <cell r="F507">
            <v>6528.06</v>
          </cell>
        </row>
        <row r="508">
          <cell r="A508" t="str">
            <v>2 S 04 210 25</v>
          </cell>
          <cell r="B508" t="str">
            <v>Corpo BDCC 1,50 x 1,50 m alt. 12,50 a 15,00 m</v>
          </cell>
          <cell r="E508" t="str">
            <v>m</v>
          </cell>
          <cell r="F508">
            <v>2329.8000000000002</v>
          </cell>
        </row>
        <row r="509">
          <cell r="A509" t="str">
            <v>2 S 04 210 26</v>
          </cell>
          <cell r="B509" t="str">
            <v>Corpo BDCC 2,00 x 2,00 m alt. 12,50 a 15,00 m</v>
          </cell>
          <cell r="E509" t="str">
            <v>m</v>
          </cell>
          <cell r="F509">
            <v>3582.84</v>
          </cell>
        </row>
        <row r="510">
          <cell r="A510" t="str">
            <v>2 S 04 210 27</v>
          </cell>
          <cell r="B510" t="str">
            <v>Corpo BDCC 2,50 x 2,50 m alt. 12,50 a 15,00 m</v>
          </cell>
          <cell r="E510" t="str">
            <v>m</v>
          </cell>
          <cell r="F510">
            <v>5058.41</v>
          </cell>
        </row>
        <row r="511">
          <cell r="A511" t="str">
            <v>2 S 04 210 28</v>
          </cell>
          <cell r="B511" t="str">
            <v>Corpo BDCC 3,00 x 3,00 m alt. 12,50 a 15,00 m</v>
          </cell>
          <cell r="E511" t="str">
            <v>m</v>
          </cell>
          <cell r="F511">
            <v>6511.08</v>
          </cell>
        </row>
        <row r="512">
          <cell r="A512" t="str">
            <v>2 S 04 211 01</v>
          </cell>
          <cell r="B512" t="str">
            <v>Boca BDCC 1,50 x 1,50 m normal</v>
          </cell>
          <cell r="E512" t="str">
            <v>und</v>
          </cell>
          <cell r="F512">
            <v>6291.38</v>
          </cell>
        </row>
        <row r="513">
          <cell r="A513" t="str">
            <v>2 S 04 211 02</v>
          </cell>
          <cell r="B513" t="str">
            <v>Boca BDCC 2,00 x 2,00 m normal</v>
          </cell>
          <cell r="E513" t="str">
            <v>und</v>
          </cell>
          <cell r="F513">
            <v>9830.24</v>
          </cell>
        </row>
        <row r="514">
          <cell r="A514" t="str">
            <v>2 S 04 211 03</v>
          </cell>
          <cell r="B514" t="str">
            <v>Boca BDCC 2,50 x 2,50 m normal</v>
          </cell>
          <cell r="E514" t="str">
            <v>und</v>
          </cell>
          <cell r="F514">
            <v>13824.95</v>
          </cell>
        </row>
        <row r="515">
          <cell r="A515" t="str">
            <v>2 S 04 211 04</v>
          </cell>
          <cell r="B515" t="str">
            <v>Boca BDCC 3,00 x 3,00 m normal</v>
          </cell>
          <cell r="E515" t="str">
            <v>und</v>
          </cell>
          <cell r="F515">
            <v>20105.54</v>
          </cell>
        </row>
        <row r="516">
          <cell r="A516" t="str">
            <v>2 S 04 211 05</v>
          </cell>
          <cell r="B516" t="str">
            <v>Boca BDCC 1,50 x 1,50 m esc.=15</v>
          </cell>
          <cell r="E516" t="str">
            <v>und</v>
          </cell>
          <cell r="F516">
            <v>6905.86</v>
          </cell>
        </row>
        <row r="517">
          <cell r="A517" t="str">
            <v>2 S 04 211 06</v>
          </cell>
          <cell r="B517" t="str">
            <v>Boca BDCC 2,00 x 2,00 m esc=15</v>
          </cell>
          <cell r="E517" t="str">
            <v>und</v>
          </cell>
          <cell r="F517">
            <v>10814.78</v>
          </cell>
        </row>
        <row r="518">
          <cell r="A518" t="str">
            <v>2 S 04 211 07</v>
          </cell>
          <cell r="B518" t="str">
            <v>Boca BDCC 2,50 x 2,50 m esc=15</v>
          </cell>
          <cell r="E518" t="str">
            <v>und</v>
          </cell>
          <cell r="F518">
            <v>14896.79</v>
          </cell>
        </row>
        <row r="519">
          <cell r="A519" t="str">
            <v>2 S 04 211 08</v>
          </cell>
          <cell r="B519" t="str">
            <v>Boca BDCC 3,00 x 3,00 m esc=15</v>
          </cell>
          <cell r="E519" t="str">
            <v>und</v>
          </cell>
          <cell r="F519">
            <v>21578.83</v>
          </cell>
        </row>
        <row r="520">
          <cell r="A520" t="str">
            <v>2 S 04 211 09</v>
          </cell>
          <cell r="B520" t="str">
            <v>Boca BDCC 1,50 x 1,50 m - esc.=30</v>
          </cell>
          <cell r="E520" t="str">
            <v>und</v>
          </cell>
          <cell r="F520">
            <v>7125.6</v>
          </cell>
        </row>
        <row r="521">
          <cell r="A521" t="str">
            <v>2 S 04 211 10</v>
          </cell>
          <cell r="B521" t="str">
            <v>Boca BDCC 2,00 x 2,00 m esc=30</v>
          </cell>
          <cell r="E521" t="str">
            <v>und</v>
          </cell>
          <cell r="F521">
            <v>11637.63</v>
          </cell>
        </row>
        <row r="522">
          <cell r="A522" t="str">
            <v>2 S 04 211 11</v>
          </cell>
          <cell r="B522" t="str">
            <v>Boca BDCC 2,50 x 2,50 m esc.=30</v>
          </cell>
          <cell r="E522" t="str">
            <v>und</v>
          </cell>
          <cell r="F522">
            <v>15837.81</v>
          </cell>
        </row>
        <row r="523">
          <cell r="A523" t="str">
            <v>2 S 04 211 12</v>
          </cell>
          <cell r="B523" t="str">
            <v>Boca BDCC 3,00 x 3,00 m esc=30</v>
          </cell>
          <cell r="E523" t="str">
            <v>und</v>
          </cell>
          <cell r="F523">
            <v>24495.89</v>
          </cell>
        </row>
        <row r="524">
          <cell r="A524" t="str">
            <v>2 S 04 211 13</v>
          </cell>
          <cell r="B524" t="str">
            <v>Boca BDCC 1,50 x 1,50 m esc=45</v>
          </cell>
          <cell r="E524" t="str">
            <v>und</v>
          </cell>
          <cell r="F524">
            <v>9276.3700000000008</v>
          </cell>
        </row>
        <row r="525">
          <cell r="A525" t="str">
            <v>2 S 04 211 14</v>
          </cell>
          <cell r="B525" t="str">
            <v>Boca BDCC 2,00 x 2,00 m esc=45</v>
          </cell>
          <cell r="E525" t="str">
            <v>und</v>
          </cell>
          <cell r="F525">
            <v>14818.75</v>
          </cell>
        </row>
        <row r="526">
          <cell r="A526" t="str">
            <v>2 S 04 211 15</v>
          </cell>
          <cell r="B526" t="str">
            <v>Boca BDCC 2,50 x 2,50 m esc=45</v>
          </cell>
          <cell r="E526" t="str">
            <v>und</v>
          </cell>
          <cell r="F526">
            <v>21354.27</v>
          </cell>
        </row>
        <row r="527">
          <cell r="A527" t="str">
            <v>2 S 04 211 16</v>
          </cell>
          <cell r="B527" t="str">
            <v>Boca BDCC 3,00x3,00m - esc=45</v>
          </cell>
          <cell r="E527" t="str">
            <v>und</v>
          </cell>
          <cell r="F527">
            <v>31015.02</v>
          </cell>
        </row>
        <row r="528">
          <cell r="A528" t="str">
            <v>2 S 04 220 01</v>
          </cell>
          <cell r="B528" t="str">
            <v>Corpo BTCC 1,50 x 1,50 m alt. 0 a 1,00 m</v>
          </cell>
          <cell r="E528" t="str">
            <v>m</v>
          </cell>
          <cell r="F528">
            <v>2285.0500000000002</v>
          </cell>
        </row>
        <row r="529">
          <cell r="A529" t="str">
            <v>2 S 04 220 02</v>
          </cell>
          <cell r="B529" t="str">
            <v>Corpo BTCC 2,00 x 2,00 m alt. 0 a 1,00 m</v>
          </cell>
          <cell r="E529" t="str">
            <v>m</v>
          </cell>
          <cell r="F529">
            <v>3317.75</v>
          </cell>
        </row>
        <row r="530">
          <cell r="A530" t="str">
            <v>2 S 04 220 03</v>
          </cell>
          <cell r="B530" t="str">
            <v>Corpo BTCC 2,50 x 2,50 m alt. 0 a 1,00 m</v>
          </cell>
          <cell r="E530" t="str">
            <v>m</v>
          </cell>
          <cell r="F530">
            <v>4495.51</v>
          </cell>
        </row>
        <row r="531">
          <cell r="A531" t="str">
            <v>2 S 04 220 04</v>
          </cell>
          <cell r="B531" t="str">
            <v>Corpo BTCC 3,00 x 3,00 m alt. 0 a 1,00 m</v>
          </cell>
          <cell r="E531" t="str">
            <v>m</v>
          </cell>
          <cell r="F531">
            <v>5790.65</v>
          </cell>
        </row>
        <row r="532">
          <cell r="A532" t="str">
            <v>2 S 04 220 05</v>
          </cell>
          <cell r="B532" t="str">
            <v>Corpo BTCC 1,50 x 1,50 m alt. 1,00 a 2,50 m</v>
          </cell>
          <cell r="E532" t="str">
            <v>m</v>
          </cell>
          <cell r="F532">
            <v>2064.02</v>
          </cell>
        </row>
        <row r="533">
          <cell r="A533" t="str">
            <v>2 S 04 220 06</v>
          </cell>
          <cell r="B533" t="str">
            <v>Corpo BTCC 2,00 x 2,00 m alt. 1,00 a 2,50 m</v>
          </cell>
          <cell r="E533" t="str">
            <v>m</v>
          </cell>
          <cell r="F533">
            <v>3001.34</v>
          </cell>
        </row>
        <row r="534">
          <cell r="A534" t="str">
            <v>2 S 04 220 07</v>
          </cell>
          <cell r="B534" t="str">
            <v>Corpo BTCC 2,50 a 2,50 m alt. 1,00 a 2,50 m</v>
          </cell>
          <cell r="E534" t="str">
            <v>m</v>
          </cell>
          <cell r="F534">
            <v>3986.11</v>
          </cell>
        </row>
        <row r="535">
          <cell r="A535" t="str">
            <v>2 S 04 220 08</v>
          </cell>
          <cell r="B535" t="str">
            <v>Corpo BTCC 3,00 x 3,00 m alt. 1,00 a 2,50 m</v>
          </cell>
          <cell r="E535" t="str">
            <v>m</v>
          </cell>
          <cell r="F535">
            <v>5483.12</v>
          </cell>
        </row>
        <row r="536">
          <cell r="A536" t="str">
            <v>2 S 04 220 09</v>
          </cell>
          <cell r="B536" t="str">
            <v>Corpo BTCC 1,50 x 1,50 m alt. 2,50 a 5,00 m</v>
          </cell>
          <cell r="E536" t="str">
            <v>m</v>
          </cell>
          <cell r="F536">
            <v>2241.81</v>
          </cell>
        </row>
        <row r="537">
          <cell r="A537" t="str">
            <v>2 S 04 220 10</v>
          </cell>
          <cell r="B537" t="str">
            <v>Corpo BTCC 2,00 x 2,00 m alt. 2,50 a 5,00 m</v>
          </cell>
          <cell r="E537" t="str">
            <v>m</v>
          </cell>
          <cell r="F537">
            <v>3436.82</v>
          </cell>
        </row>
        <row r="538">
          <cell r="A538" t="str">
            <v>2 S 04 220 11</v>
          </cell>
          <cell r="B538" t="str">
            <v>Corpo BTCC 2,50 x 2,50 m alt. 2,50 a 5,00 m</v>
          </cell>
          <cell r="E538" t="str">
            <v>m</v>
          </cell>
          <cell r="F538">
            <v>4677.1400000000003</v>
          </cell>
        </row>
        <row r="539">
          <cell r="A539" t="str">
            <v>2 S 04 220 12</v>
          </cell>
          <cell r="B539" t="str">
            <v>Corpo BTCC 3,00 x 3,00 m alt. 2,50 a 5,00 m</v>
          </cell>
          <cell r="E539" t="str">
            <v>m</v>
          </cell>
          <cell r="F539">
            <v>6400.28</v>
          </cell>
        </row>
        <row r="540">
          <cell r="A540" t="str">
            <v>2 S 04 220 13</v>
          </cell>
          <cell r="B540" t="str">
            <v>Corpo BTCC 1,50 x 1,50 m alt. 5,00 a 7,50 m</v>
          </cell>
          <cell r="E540" t="str">
            <v>m</v>
          </cell>
          <cell r="F540">
            <v>2418.8000000000002</v>
          </cell>
        </row>
        <row r="541">
          <cell r="A541" t="str">
            <v>2 S 04 220 14</v>
          </cell>
          <cell r="B541" t="str">
            <v>Corpo BTCC 2,00 x 2,00 m alt. 5,00 a 7,50 m</v>
          </cell>
          <cell r="E541" t="str">
            <v>m</v>
          </cell>
          <cell r="F541">
            <v>3859.22</v>
          </cell>
        </row>
        <row r="542">
          <cell r="A542" t="str">
            <v>2 S 04 220 15</v>
          </cell>
          <cell r="B542" t="str">
            <v>Corpo BTCC 2,50 x 2,50 m alt. 5,00 a 7,50 m</v>
          </cell>
          <cell r="E542" t="str">
            <v>m</v>
          </cell>
          <cell r="F542">
            <v>5308.57</v>
          </cell>
        </row>
        <row r="543">
          <cell r="A543" t="str">
            <v>2 S 04 220 16</v>
          </cell>
          <cell r="B543" t="str">
            <v>Corpo BTCC 3,00 x 3,00 m alt. 5,00 a 7,50 m</v>
          </cell>
          <cell r="E543" t="str">
            <v>m</v>
          </cell>
          <cell r="F543">
            <v>7191.27</v>
          </cell>
        </row>
        <row r="544">
          <cell r="A544" t="str">
            <v>2 S 04 220 17</v>
          </cell>
          <cell r="B544" t="str">
            <v>Corpo BTCC 1,50 x 1,50 m alt. 7,50 a 10,00 m</v>
          </cell>
          <cell r="E544" t="str">
            <v>m</v>
          </cell>
          <cell r="F544">
            <v>2696.62</v>
          </cell>
        </row>
        <row r="545">
          <cell r="A545" t="str">
            <v>2 S 04 220 18</v>
          </cell>
          <cell r="B545" t="str">
            <v>Corpo BTCC 2,00 x 2,00 m alt. 7,50 m a 10,00 m</v>
          </cell>
          <cell r="E545" t="str">
            <v>m</v>
          </cell>
          <cell r="F545">
            <v>4355.76</v>
          </cell>
        </row>
        <row r="546">
          <cell r="A546" t="str">
            <v>2 S 04 220 19</v>
          </cell>
          <cell r="B546" t="str">
            <v>Corpo BTCC 2,50 x 2,50 m alt. 7,50 a 10,00 m</v>
          </cell>
          <cell r="E546" t="str">
            <v>m</v>
          </cell>
          <cell r="F546">
            <v>6040.14</v>
          </cell>
        </row>
        <row r="547">
          <cell r="A547" t="str">
            <v>2 S 04 220 20</v>
          </cell>
          <cell r="B547" t="str">
            <v>Corpo BTCC 3,00 x 3,00 m alt 7,50 a 10,00 m</v>
          </cell>
          <cell r="E547" t="str">
            <v>m</v>
          </cell>
          <cell r="F547">
            <v>8083.17</v>
          </cell>
        </row>
        <row r="548">
          <cell r="A548" t="str">
            <v>2 S 04 220 21</v>
          </cell>
          <cell r="B548" t="str">
            <v>Corpo BTCC 1,50 x 1,50 m alt. 10,00 a 12,50 m</v>
          </cell>
          <cell r="E548" t="str">
            <v>m</v>
          </cell>
          <cell r="F548">
            <v>3190.53</v>
          </cell>
        </row>
        <row r="549">
          <cell r="A549" t="str">
            <v>2 S 04 220 22</v>
          </cell>
          <cell r="B549" t="str">
            <v>Corpo BTCC 2,00 x 2,00 m alt. 10,00 a 12,50 m</v>
          </cell>
          <cell r="E549" t="str">
            <v>m</v>
          </cell>
          <cell r="F549">
            <v>4747.88</v>
          </cell>
        </row>
        <row r="550">
          <cell r="A550" t="str">
            <v>2 S 04 220 23</v>
          </cell>
          <cell r="B550" t="str">
            <v>Corpo BTCC 2,50 x 2,50 m alt. 10,00 a 12,50 m</v>
          </cell>
          <cell r="E550" t="str">
            <v>m</v>
          </cell>
          <cell r="F550">
            <v>6343.05</v>
          </cell>
        </row>
        <row r="551">
          <cell r="A551" t="str">
            <v>2 S 04 220 24</v>
          </cell>
          <cell r="B551" t="str">
            <v>Corpo BTCC 3,00 x 3,00 m alt. 10,00 a 12,50 m</v>
          </cell>
          <cell r="E551" t="str">
            <v>m</v>
          </cell>
          <cell r="F551">
            <v>8637.1299999999992</v>
          </cell>
        </row>
        <row r="552">
          <cell r="A552" t="str">
            <v>2 S 04 220 25</v>
          </cell>
          <cell r="B552" t="str">
            <v>Corpo BTCC 1,50 x 1,50 m alt. 12,50 a 15,00 m</v>
          </cell>
          <cell r="E552" t="str">
            <v>m</v>
          </cell>
          <cell r="F552">
            <v>3243.5</v>
          </cell>
        </row>
        <row r="553">
          <cell r="A553" t="str">
            <v>2 S 04 220 26</v>
          </cell>
          <cell r="B553" t="str">
            <v>Corpo BTCC 2,00 x 2,00 m alt. 12,50 a 15,00 m</v>
          </cell>
          <cell r="E553" t="str">
            <v>m</v>
          </cell>
          <cell r="F553">
            <v>5075.12</v>
          </cell>
        </row>
        <row r="554">
          <cell r="A554" t="str">
            <v>2 S 04 220 27</v>
          </cell>
          <cell r="B554" t="str">
            <v>Corpo BTCC 2,50 x 2,50 m alt. 12,50 a 15,00 m</v>
          </cell>
          <cell r="E554" t="str">
            <v>m</v>
          </cell>
          <cell r="F554">
            <v>6803.35</v>
          </cell>
        </row>
        <row r="555">
          <cell r="A555" t="str">
            <v>2 S 04 220 28</v>
          </cell>
          <cell r="B555" t="str">
            <v>Corpo BTCC 3,00 x 3,00 m alt. 12,50 a 15,00 m</v>
          </cell>
          <cell r="E555" t="str">
            <v>m</v>
          </cell>
          <cell r="F555">
            <v>9379.32</v>
          </cell>
        </row>
        <row r="556">
          <cell r="A556" t="str">
            <v>2 S 04 221 01</v>
          </cell>
          <cell r="B556" t="str">
            <v>Boca BTCC 1,50 x 1,50 m normal</v>
          </cell>
          <cell r="E556" t="str">
            <v>und</v>
          </cell>
          <cell r="F556">
            <v>7797.68</v>
          </cell>
        </row>
        <row r="557">
          <cell r="A557" t="str">
            <v>2 S 04 221 02</v>
          </cell>
          <cell r="B557" t="str">
            <v>Boca BTCC 2,00 x 2,00 m normal</v>
          </cell>
          <cell r="E557" t="str">
            <v>und</v>
          </cell>
          <cell r="F557">
            <v>11925.54</v>
          </cell>
        </row>
        <row r="558">
          <cell r="A558" t="str">
            <v>2 S 04 221 03</v>
          </cell>
          <cell r="B558" t="str">
            <v>Boca BTCC 2,50 x 2,50 m normal</v>
          </cell>
          <cell r="E558" t="str">
            <v>und</v>
          </cell>
          <cell r="F558">
            <v>16899.830000000002</v>
          </cell>
        </row>
        <row r="559">
          <cell r="A559" t="str">
            <v>2 S 04 221 04</v>
          </cell>
          <cell r="B559" t="str">
            <v>Boca BTCC 3,00 x 3,00 m normal</v>
          </cell>
          <cell r="E559" t="str">
            <v>und</v>
          </cell>
          <cell r="F559">
            <v>23995.86</v>
          </cell>
        </row>
        <row r="560">
          <cell r="A560" t="str">
            <v>2 S 04 221 05</v>
          </cell>
          <cell r="B560" t="str">
            <v>Boca BTCC 1,50 x 1,50 m esc=15</v>
          </cell>
          <cell r="E560" t="str">
            <v>und</v>
          </cell>
          <cell r="F560">
            <v>8445.08</v>
          </cell>
        </row>
        <row r="561">
          <cell r="A561" t="str">
            <v>2 S 04 221 06</v>
          </cell>
          <cell r="B561" t="str">
            <v>Boca BTCC 2,00 x 2,00 m esc=15</v>
          </cell>
          <cell r="E561" t="str">
            <v>und</v>
          </cell>
          <cell r="F561">
            <v>12824.04</v>
          </cell>
        </row>
        <row r="562">
          <cell r="A562" t="str">
            <v>2 S 04 221 07</v>
          </cell>
          <cell r="B562" t="str">
            <v>Boca BTCC 2,50 x 2,50 m esc=15</v>
          </cell>
          <cell r="E562" t="str">
            <v>und</v>
          </cell>
          <cell r="F562">
            <v>18228.060000000001</v>
          </cell>
        </row>
        <row r="563">
          <cell r="A563" t="str">
            <v>2 S 04 221 08</v>
          </cell>
          <cell r="B563" t="str">
            <v>Boca BTCC 3,00 x 3,00 m esc=15</v>
          </cell>
          <cell r="E563" t="str">
            <v>und</v>
          </cell>
          <cell r="F563">
            <v>23361.34</v>
          </cell>
        </row>
        <row r="564">
          <cell r="A564" t="str">
            <v>2 S 04 221 09</v>
          </cell>
          <cell r="B564" t="str">
            <v>Boca BTCC 1,50 x 1,50 m esc=30</v>
          </cell>
          <cell r="E564" t="str">
            <v>und</v>
          </cell>
          <cell r="F564">
            <v>8856.08</v>
          </cell>
        </row>
        <row r="565">
          <cell r="A565" t="str">
            <v>2 S 04 221 10</v>
          </cell>
          <cell r="B565" t="str">
            <v>Boca BTCC 2,00 x 2,00 m exc.=30</v>
          </cell>
          <cell r="E565" t="str">
            <v>und</v>
          </cell>
          <cell r="F565">
            <v>14169.67</v>
          </cell>
        </row>
        <row r="566">
          <cell r="A566" t="str">
            <v>2 S 04 221 11</v>
          </cell>
          <cell r="B566" t="str">
            <v>Boca BTCC 2,50 x 2,50 m esc=30</v>
          </cell>
          <cell r="E566" t="str">
            <v>und</v>
          </cell>
          <cell r="F566">
            <v>20764.759999999998</v>
          </cell>
        </row>
        <row r="567">
          <cell r="A567" t="str">
            <v>2 S 04 221 12</v>
          </cell>
          <cell r="B567" t="str">
            <v>Boca BTCC 3,00 x 3,00 m esc=30</v>
          </cell>
          <cell r="E567" t="str">
            <v>und</v>
          </cell>
          <cell r="F567">
            <v>29949.200000000001</v>
          </cell>
        </row>
        <row r="568">
          <cell r="A568" t="str">
            <v>2 S 04 221 13</v>
          </cell>
          <cell r="B568" t="str">
            <v>Boca BTCC 1,50 x 1,50 m esc.=45</v>
          </cell>
          <cell r="E568" t="str">
            <v>und</v>
          </cell>
          <cell r="F568">
            <v>11176.09</v>
          </cell>
        </row>
        <row r="569">
          <cell r="A569" t="str">
            <v>2 S 04 221 14</v>
          </cell>
          <cell r="B569" t="str">
            <v>Boca BTCC 2,00 x 2,00 m esc=45</v>
          </cell>
          <cell r="E569" t="str">
            <v>und</v>
          </cell>
          <cell r="F569">
            <v>17941.25</v>
          </cell>
        </row>
        <row r="570">
          <cell r="A570" t="str">
            <v>2 S 04 221 15</v>
          </cell>
          <cell r="B570" t="str">
            <v>Boca BTCC 2,50 x 2,50 m esc=45</v>
          </cell>
          <cell r="E570" t="str">
            <v>und</v>
          </cell>
          <cell r="F570">
            <v>26268.53</v>
          </cell>
        </row>
        <row r="571">
          <cell r="A571" t="str">
            <v>2 S 04 221 16</v>
          </cell>
          <cell r="B571" t="str">
            <v>Boca BTCC 3,00 x 3,00 m esc=45</v>
          </cell>
          <cell r="E571" t="str">
            <v>und</v>
          </cell>
          <cell r="F571">
            <v>37956.39</v>
          </cell>
        </row>
        <row r="572">
          <cell r="A572" t="str">
            <v>2 S 04 300 16</v>
          </cell>
          <cell r="B572" t="str">
            <v>Bueiro met. chapas múltiplas D=1,60 m galv.</v>
          </cell>
          <cell r="E572" t="str">
            <v>m</v>
          </cell>
          <cell r="F572">
            <v>1028.1099999999999</v>
          </cell>
        </row>
        <row r="573">
          <cell r="A573" t="str">
            <v>2 S 04 300 20</v>
          </cell>
          <cell r="B573" t="str">
            <v>Bueiro met.chapas múltiplas D=2,00 m galv.</v>
          </cell>
          <cell r="E573" t="str">
            <v>m</v>
          </cell>
          <cell r="F573">
            <v>1279.3399999999999</v>
          </cell>
        </row>
        <row r="574">
          <cell r="A574" t="str">
            <v>2 S 04 301 16</v>
          </cell>
          <cell r="B574" t="str">
            <v>Bueiro met. chapas múltiplas D=1,60 m rev. epoxy</v>
          </cell>
          <cell r="E574" t="str">
            <v>m</v>
          </cell>
          <cell r="F574">
            <v>1076.94</v>
          </cell>
        </row>
        <row r="575">
          <cell r="A575" t="str">
            <v>2 S 04 301 20</v>
          </cell>
          <cell r="B575" t="str">
            <v>Bueiro met. chapa múltipla D=2,00 m rev. epoxy</v>
          </cell>
          <cell r="E575" t="str">
            <v>m</v>
          </cell>
          <cell r="F575">
            <v>1339.98</v>
          </cell>
        </row>
        <row r="576">
          <cell r="A576" t="str">
            <v>2 S 04 310 16</v>
          </cell>
          <cell r="B576" t="str">
            <v>Bueiro met.s/ interrupção tráf. D=1,60m galv.</v>
          </cell>
          <cell r="E576" t="str">
            <v>m</v>
          </cell>
          <cell r="F576">
            <v>1958.05</v>
          </cell>
        </row>
        <row r="577">
          <cell r="A577" t="str">
            <v>2 S 04 310 20</v>
          </cell>
          <cell r="B577" t="str">
            <v>Bueiro met.s/ interrupção tráf. D=2,00m galv.</v>
          </cell>
          <cell r="E577" t="str">
            <v>m</v>
          </cell>
          <cell r="F577">
            <v>2435.4499999999998</v>
          </cell>
        </row>
        <row r="578">
          <cell r="A578" t="str">
            <v>2 S 04 311 16</v>
          </cell>
          <cell r="B578" t="str">
            <v>Bueiro met.s/interrupção tráf.D=1,60 m rev.epoxy</v>
          </cell>
          <cell r="E578" t="str">
            <v>m</v>
          </cell>
          <cell r="F578">
            <v>2031.03</v>
          </cell>
        </row>
        <row r="579">
          <cell r="A579" t="str">
            <v>2 S 04 311 20</v>
          </cell>
          <cell r="B579" t="str">
            <v>Bueiro met.s/interrupção traf.D=2,00 m rev.epoxy</v>
          </cell>
          <cell r="E579" t="str">
            <v>m</v>
          </cell>
          <cell r="F579">
            <v>2442.35</v>
          </cell>
        </row>
        <row r="580">
          <cell r="A580" t="str">
            <v>2 S 04 400 01</v>
          </cell>
          <cell r="B580" t="str">
            <v>Valeta prot.cortes c/revest. vegetal - VPC 01</v>
          </cell>
          <cell r="E580" t="str">
            <v>m</v>
          </cell>
          <cell r="F580">
            <v>41.27</v>
          </cell>
        </row>
        <row r="581">
          <cell r="A581" t="str">
            <v>2 S 04 400 02</v>
          </cell>
          <cell r="B581" t="str">
            <v>Valeta prot.cortes c/revest. vegetal - VPC 02</v>
          </cell>
          <cell r="E581" t="str">
            <v>m</v>
          </cell>
          <cell r="F581">
            <v>30.75</v>
          </cell>
        </row>
        <row r="582">
          <cell r="A582" t="str">
            <v>2 S 04 400 03</v>
          </cell>
          <cell r="B582" t="str">
            <v>Valeta prot.cortes c/revest.concreto - VPC 03</v>
          </cell>
          <cell r="E582" t="str">
            <v>m</v>
          </cell>
          <cell r="F582">
            <v>59.73</v>
          </cell>
        </row>
        <row r="583">
          <cell r="A583" t="str">
            <v>2 S 04 400 04</v>
          </cell>
          <cell r="B583" t="str">
            <v>Valeta prot.cortes c/revest.concreto - VPC 04</v>
          </cell>
          <cell r="E583" t="str">
            <v>m</v>
          </cell>
          <cell r="F583">
            <v>46.54</v>
          </cell>
        </row>
        <row r="584">
          <cell r="A584" t="str">
            <v>2 S 04 401 01</v>
          </cell>
          <cell r="B584" t="str">
            <v>Valeta prot.aterros c/revest. vegetal - VPA 01</v>
          </cell>
          <cell r="E584" t="str">
            <v>m</v>
          </cell>
          <cell r="F584">
            <v>42.65</v>
          </cell>
        </row>
        <row r="585">
          <cell r="A585" t="str">
            <v>2 S 04 401 02</v>
          </cell>
          <cell r="B585" t="str">
            <v>Valeta prot.aterros c/revest. vegetal - VPA 02</v>
          </cell>
          <cell r="E585" t="str">
            <v>m</v>
          </cell>
          <cell r="F585">
            <v>32.01</v>
          </cell>
        </row>
        <row r="586">
          <cell r="A586" t="str">
            <v>2 S 04 401 03</v>
          </cell>
          <cell r="B586" t="str">
            <v>Valeta prot.aterro c/revest. concreto - VPA 03</v>
          </cell>
          <cell r="E586" t="str">
            <v>m</v>
          </cell>
          <cell r="F586">
            <v>59.97</v>
          </cell>
        </row>
        <row r="587">
          <cell r="A587" t="str">
            <v>2 S 04 401 04</v>
          </cell>
          <cell r="B587" t="str">
            <v>Valeta prot.aterro c/revest. concreto - VPA 04</v>
          </cell>
          <cell r="E587" t="str">
            <v>m</v>
          </cell>
          <cell r="F587">
            <v>45.4</v>
          </cell>
        </row>
        <row r="588">
          <cell r="A588" t="str">
            <v>2 S 04 401 05</v>
          </cell>
          <cell r="B588" t="str">
            <v>Valeta prot.corte/aterro s/rev. - VPC 05/VPA 05</v>
          </cell>
          <cell r="E588" t="str">
            <v>m</v>
          </cell>
          <cell r="F588">
            <v>24.52</v>
          </cell>
        </row>
        <row r="589">
          <cell r="A589" t="str">
            <v>2 S 04 401 06</v>
          </cell>
          <cell r="B589" t="str">
            <v>Valeta prot.corte/aterro s/rev. - VPC 06/VPA 06</v>
          </cell>
          <cell r="E589" t="str">
            <v>m</v>
          </cell>
          <cell r="F589">
            <v>17.53</v>
          </cell>
        </row>
        <row r="590">
          <cell r="A590" t="str">
            <v>2 S 04 500 01</v>
          </cell>
          <cell r="B590" t="str">
            <v>Dreno longitudinal prof. p/corte em solo - DPS 01</v>
          </cell>
          <cell r="E590" t="str">
            <v>m</v>
          </cell>
          <cell r="F590">
            <v>27.55</v>
          </cell>
        </row>
        <row r="591">
          <cell r="A591" t="str">
            <v>2 S 04 500 02</v>
          </cell>
          <cell r="B591" t="str">
            <v>Dreno longitudinal prof. p/corte em solo - DPS 02</v>
          </cell>
          <cell r="E591" t="str">
            <v>m</v>
          </cell>
          <cell r="F591">
            <v>27.14</v>
          </cell>
        </row>
        <row r="592">
          <cell r="A592" t="str">
            <v>2 S 04 500 03</v>
          </cell>
          <cell r="B592" t="str">
            <v>Dreno longitudinal prof. p/corte em solo - DPS 03</v>
          </cell>
          <cell r="E592" t="str">
            <v>m</v>
          </cell>
          <cell r="F592">
            <v>38.75</v>
          </cell>
        </row>
        <row r="593">
          <cell r="A593" t="str">
            <v>2 S 04 500 04</v>
          </cell>
          <cell r="B593" t="str">
            <v>Dreno longitudinal prof. p/corte em solo - DPS 04</v>
          </cell>
          <cell r="E593" t="str">
            <v>m</v>
          </cell>
          <cell r="F593">
            <v>38.26</v>
          </cell>
        </row>
        <row r="594">
          <cell r="A594" t="str">
            <v>2 S 04 500 05</v>
          </cell>
          <cell r="B594" t="str">
            <v>Dreno longitudinal prof. p/corte em solo - DPS 05</v>
          </cell>
          <cell r="E594" t="str">
            <v>m</v>
          </cell>
          <cell r="F594">
            <v>44.31</v>
          </cell>
        </row>
        <row r="595">
          <cell r="A595" t="str">
            <v>2 S 04 500 06</v>
          </cell>
          <cell r="B595" t="str">
            <v>Dreno longitudinal prof. p/corte em solo - DPS 06</v>
          </cell>
          <cell r="E595" t="str">
            <v>m</v>
          </cell>
          <cell r="F595">
            <v>50.88</v>
          </cell>
        </row>
        <row r="596">
          <cell r="A596" t="str">
            <v>2 S 04 500 07</v>
          </cell>
          <cell r="B596" t="str">
            <v>Dreno longitudinal prof. p/corte em solo - DPS 07</v>
          </cell>
          <cell r="E596" t="str">
            <v>m</v>
          </cell>
          <cell r="F596">
            <v>61.18</v>
          </cell>
        </row>
        <row r="597">
          <cell r="A597" t="str">
            <v>2 S 04 500 08</v>
          </cell>
          <cell r="B597" t="str">
            <v>Dreno longitudinal prof. p/corte em solo - DPS 08</v>
          </cell>
          <cell r="E597" t="str">
            <v>m</v>
          </cell>
          <cell r="F597">
            <v>67.75</v>
          </cell>
        </row>
        <row r="598">
          <cell r="A598" t="str">
            <v>2 S 04 501 01</v>
          </cell>
          <cell r="B598" t="str">
            <v>Dreno longitudinal prof. p/corte em rocha - DPR 01</v>
          </cell>
          <cell r="E598" t="str">
            <v>m</v>
          </cell>
          <cell r="F598">
            <v>23.89</v>
          </cell>
        </row>
        <row r="599">
          <cell r="A599" t="str">
            <v>2 S 04 501 02</v>
          </cell>
          <cell r="B599" t="str">
            <v>Dreno longitudinal prof. p/corte em rocha - DPR 02</v>
          </cell>
          <cell r="E599" t="str">
            <v>m</v>
          </cell>
          <cell r="F599">
            <v>38.26</v>
          </cell>
        </row>
        <row r="600">
          <cell r="A600" t="str">
            <v>2 S 04 501 03</v>
          </cell>
          <cell r="B600" t="str">
            <v>Dreno longitudinal prof. p/corte em rocha - DPR 03</v>
          </cell>
          <cell r="E600" t="str">
            <v>m</v>
          </cell>
          <cell r="F600">
            <v>21.89</v>
          </cell>
        </row>
        <row r="601">
          <cell r="A601" t="str">
            <v>2 S 04 501 04</v>
          </cell>
          <cell r="B601" t="str">
            <v>Dreno longitudinal prof. p/corte em rocha - DPR 04</v>
          </cell>
          <cell r="E601" t="str">
            <v>m</v>
          </cell>
          <cell r="F601">
            <v>7.29</v>
          </cell>
        </row>
        <row r="602">
          <cell r="A602" t="str">
            <v>2 S 04 501 05</v>
          </cell>
          <cell r="B602" t="str">
            <v>Dreno longitudinal prof. p/corte em rocha - DPR 05</v>
          </cell>
          <cell r="E602" t="str">
            <v>m</v>
          </cell>
          <cell r="F602">
            <v>21.55</v>
          </cell>
        </row>
        <row r="603">
          <cell r="A603" t="str">
            <v>2 S 04 502 01</v>
          </cell>
          <cell r="B603" t="str">
            <v>Boca saída p/dreno longitudinal prof. BSD 01</v>
          </cell>
          <cell r="E603" t="str">
            <v>und</v>
          </cell>
          <cell r="F603">
            <v>71.16</v>
          </cell>
        </row>
        <row r="604">
          <cell r="A604" t="str">
            <v>2 S 04 502 02</v>
          </cell>
          <cell r="B604" t="str">
            <v>Boca saída p/dreno longitudinal prof. BSD 02</v>
          </cell>
          <cell r="E604" t="str">
            <v>und</v>
          </cell>
          <cell r="F604">
            <v>82.9</v>
          </cell>
        </row>
        <row r="605">
          <cell r="A605" t="str">
            <v>2 S 04 510 01</v>
          </cell>
          <cell r="B605" t="str">
            <v>Dreno sub-superficial - DSS 01</v>
          </cell>
          <cell r="E605" t="str">
            <v>m</v>
          </cell>
          <cell r="F605">
            <v>7.42</v>
          </cell>
        </row>
        <row r="606">
          <cell r="A606" t="str">
            <v>2 S 04 510 02</v>
          </cell>
          <cell r="B606" t="str">
            <v>Dreno sub-superficial - DSS 02</v>
          </cell>
          <cell r="E606" t="str">
            <v>m</v>
          </cell>
          <cell r="F606">
            <v>20.12</v>
          </cell>
        </row>
        <row r="607">
          <cell r="A607" t="str">
            <v>2 S 04 510 03</v>
          </cell>
          <cell r="B607" t="str">
            <v>Dreno sub-superficial - DSS 03</v>
          </cell>
          <cell r="E607" t="str">
            <v>m</v>
          </cell>
          <cell r="F607">
            <v>5.0599999999999996</v>
          </cell>
        </row>
        <row r="608">
          <cell r="A608" t="str">
            <v>2 S 04 510 04</v>
          </cell>
          <cell r="B608" t="str">
            <v>Dreno sub-superficial - DSS 04</v>
          </cell>
          <cell r="E608" t="str">
            <v>m</v>
          </cell>
          <cell r="F608">
            <v>26.52</v>
          </cell>
        </row>
        <row r="609">
          <cell r="A609" t="str">
            <v>2 S 04 511 01</v>
          </cell>
          <cell r="B609" t="str">
            <v>Boca saída p/dreno sub-superficial - BSD 03</v>
          </cell>
          <cell r="E609" t="str">
            <v>und</v>
          </cell>
          <cell r="F609">
            <v>32.799999999999997</v>
          </cell>
        </row>
        <row r="610">
          <cell r="A610" t="str">
            <v>2 S 04 520 01</v>
          </cell>
          <cell r="B610" t="str">
            <v>Dreno sub-horizontal - DSH 01</v>
          </cell>
          <cell r="E610" t="str">
            <v>m</v>
          </cell>
          <cell r="F610">
            <v>127.19</v>
          </cell>
        </row>
        <row r="611">
          <cell r="A611" t="str">
            <v>2 S 04 521 01</v>
          </cell>
          <cell r="B611" t="str">
            <v>Boca saída p/dreno sub-horizontal - BSD 04</v>
          </cell>
          <cell r="E611" t="str">
            <v>und</v>
          </cell>
          <cell r="F611">
            <v>8.4700000000000006</v>
          </cell>
        </row>
        <row r="612">
          <cell r="A612" t="str">
            <v>2 S 04 900 01</v>
          </cell>
          <cell r="B612" t="str">
            <v>Sarjeta triangular de concreto - STC 01</v>
          </cell>
          <cell r="E612" t="str">
            <v>m</v>
          </cell>
          <cell r="F612">
            <v>37.07</v>
          </cell>
        </row>
        <row r="613">
          <cell r="A613" t="str">
            <v>2 S 04 900 02</v>
          </cell>
          <cell r="B613" t="str">
            <v>Sarjeta triangular de concreto - STC 02</v>
          </cell>
          <cell r="E613" t="str">
            <v>m</v>
          </cell>
          <cell r="F613">
            <v>25.03</v>
          </cell>
        </row>
        <row r="614">
          <cell r="A614" t="str">
            <v>2 S 04 900 03</v>
          </cell>
          <cell r="B614" t="str">
            <v>Sarjeta triangular de concreto - STC 03</v>
          </cell>
          <cell r="E614" t="str">
            <v>m</v>
          </cell>
          <cell r="F614">
            <v>21.69</v>
          </cell>
        </row>
        <row r="615">
          <cell r="A615" t="str">
            <v>2 S 04 900 04</v>
          </cell>
          <cell r="B615" t="str">
            <v>Sarjeta triangular de concreto - STC 04</v>
          </cell>
          <cell r="E615" t="str">
            <v>m</v>
          </cell>
          <cell r="F615">
            <v>17.600000000000001</v>
          </cell>
        </row>
        <row r="616">
          <cell r="A616" t="str">
            <v>2 S 04 900 05</v>
          </cell>
          <cell r="B616" t="str">
            <v>Sarjeta triangular de concreto - STC 05</v>
          </cell>
          <cell r="E616" t="str">
            <v>m</v>
          </cell>
          <cell r="F616">
            <v>30.24</v>
          </cell>
        </row>
        <row r="617">
          <cell r="A617" t="str">
            <v>2 S 04 900 06</v>
          </cell>
          <cell r="B617" t="str">
            <v>Sarjeta triangular de concreto - STC 06</v>
          </cell>
          <cell r="E617" t="str">
            <v>m</v>
          </cell>
          <cell r="F617">
            <v>20.420000000000002</v>
          </cell>
        </row>
        <row r="618">
          <cell r="A618" t="str">
            <v>2 S 04 900 07</v>
          </cell>
          <cell r="B618" t="str">
            <v>Sarjeta triangular de concreto - STC 07</v>
          </cell>
          <cell r="E618" t="str">
            <v>m</v>
          </cell>
          <cell r="F618">
            <v>17.61</v>
          </cell>
        </row>
        <row r="619">
          <cell r="A619" t="str">
            <v>2 S 04 900 08</v>
          </cell>
          <cell r="B619" t="str">
            <v>Sarjeta triangular de concreto - STC 08</v>
          </cell>
          <cell r="E619" t="str">
            <v>m</v>
          </cell>
          <cell r="F619">
            <v>14.71</v>
          </cell>
        </row>
        <row r="620">
          <cell r="A620" t="str">
            <v>2 S 04 900 21</v>
          </cell>
          <cell r="B620" t="str">
            <v>Sarjeta canteiro central concreto - SCC 01</v>
          </cell>
          <cell r="E620" t="str">
            <v>m</v>
          </cell>
          <cell r="F620">
            <v>21.45</v>
          </cell>
        </row>
        <row r="621">
          <cell r="A621" t="str">
            <v>2 S 04 900 22</v>
          </cell>
          <cell r="B621" t="str">
            <v>Sarjeta canteiro central concreto - SCC 02</v>
          </cell>
          <cell r="E621" t="str">
            <v>m</v>
          </cell>
          <cell r="F621">
            <v>29.69</v>
          </cell>
        </row>
        <row r="622">
          <cell r="A622" t="str">
            <v>2 S 04 900 31</v>
          </cell>
          <cell r="B622" t="str">
            <v>Sarjeta triangular de grama - STG 01</v>
          </cell>
          <cell r="E622" t="str">
            <v>m</v>
          </cell>
          <cell r="F622">
            <v>13.88</v>
          </cell>
        </row>
        <row r="623">
          <cell r="A623" t="str">
            <v>2 S 04 900 32</v>
          </cell>
          <cell r="B623" t="str">
            <v>Sarjeta triangular de grama - STG 02</v>
          </cell>
          <cell r="E623" t="str">
            <v>m</v>
          </cell>
          <cell r="F623">
            <v>11.5</v>
          </cell>
        </row>
        <row r="624">
          <cell r="A624" t="str">
            <v>2 S 04 900 33</v>
          </cell>
          <cell r="B624" t="str">
            <v>Sarjeta triangular de grama - STG 03</v>
          </cell>
          <cell r="E624" t="str">
            <v>m</v>
          </cell>
          <cell r="F624">
            <v>9.89</v>
          </cell>
        </row>
        <row r="625">
          <cell r="A625" t="str">
            <v>2 S 04 900 34</v>
          </cell>
          <cell r="B625" t="str">
            <v>Sarjeta triangular de grama - STG 04</v>
          </cell>
          <cell r="E625" t="str">
            <v>m</v>
          </cell>
          <cell r="F625">
            <v>7.59</v>
          </cell>
        </row>
        <row r="626">
          <cell r="A626" t="str">
            <v>2 S 04 900 41</v>
          </cell>
          <cell r="B626" t="str">
            <v>Sarjeta triangular não revestida - STT 01</v>
          </cell>
          <cell r="E626" t="str">
            <v>m</v>
          </cell>
          <cell r="F626">
            <v>7.66</v>
          </cell>
        </row>
        <row r="627">
          <cell r="A627" t="str">
            <v>2 S 04 900 42</v>
          </cell>
          <cell r="B627" t="str">
            <v>Sarjeta triangular não revestida - STT 02</v>
          </cell>
          <cell r="E627" t="str">
            <v>m</v>
          </cell>
          <cell r="F627">
            <v>6.4</v>
          </cell>
        </row>
        <row r="628">
          <cell r="A628" t="str">
            <v>2 S 04 900 43</v>
          </cell>
          <cell r="B628" t="str">
            <v>Sarjeta triangular não revestida - STT 03</v>
          </cell>
          <cell r="E628" t="str">
            <v>m</v>
          </cell>
          <cell r="F628">
            <v>5.44</v>
          </cell>
        </row>
        <row r="629">
          <cell r="A629" t="str">
            <v>2 S 04 900 44</v>
          </cell>
          <cell r="B629" t="str">
            <v>Sarjeta triangular não revestida - STT 04</v>
          </cell>
          <cell r="E629" t="str">
            <v>m</v>
          </cell>
          <cell r="F629">
            <v>3.99</v>
          </cell>
        </row>
        <row r="630">
          <cell r="A630" t="str">
            <v>2 S 04 901 01</v>
          </cell>
          <cell r="B630" t="str">
            <v>Sarjeta trapezoidal de concreto - SZC 01</v>
          </cell>
          <cell r="E630" t="str">
            <v>m</v>
          </cell>
          <cell r="F630">
            <v>29.78</v>
          </cell>
        </row>
        <row r="631">
          <cell r="A631" t="str">
            <v>2 S 04 901 02</v>
          </cell>
          <cell r="B631" t="str">
            <v>Sarjeta trapezoidal de concreto - SZC 02</v>
          </cell>
          <cell r="E631" t="str">
            <v>m</v>
          </cell>
          <cell r="F631">
            <v>18.239999999999998</v>
          </cell>
        </row>
        <row r="632">
          <cell r="A632" t="str">
            <v>2 S 04 901 21</v>
          </cell>
          <cell r="B632" t="str">
            <v>Sarjeta de canteiro central de concreto - SCC 03</v>
          </cell>
          <cell r="E632" t="str">
            <v>m</v>
          </cell>
          <cell r="F632">
            <v>23.88</v>
          </cell>
        </row>
        <row r="633">
          <cell r="A633" t="str">
            <v>2 S 04 901 22</v>
          </cell>
          <cell r="B633" t="str">
            <v>Sarjeta de canteiro central de cocnreto - SCC 04</v>
          </cell>
          <cell r="E633" t="str">
            <v>m</v>
          </cell>
          <cell r="F633">
            <v>43.71</v>
          </cell>
        </row>
        <row r="634">
          <cell r="A634" t="str">
            <v>2 S 04 901 31</v>
          </cell>
          <cell r="B634" t="str">
            <v>Sarjeta trapezoidal de grama - SZG 01</v>
          </cell>
          <cell r="E634" t="str">
            <v>m</v>
          </cell>
          <cell r="F634">
            <v>12.46</v>
          </cell>
        </row>
        <row r="635">
          <cell r="A635" t="str">
            <v>2 S 04 901 32</v>
          </cell>
          <cell r="B635" t="str">
            <v>Sarjeta trapezoidal de grama - SZG 02</v>
          </cell>
          <cell r="E635" t="str">
            <v>m</v>
          </cell>
          <cell r="F635">
            <v>8.0299999999999994</v>
          </cell>
        </row>
        <row r="636">
          <cell r="A636" t="str">
            <v>2 S 04 901 41</v>
          </cell>
          <cell r="B636" t="str">
            <v>Sarjeta trapezoidal não revestida - SZT 01</v>
          </cell>
          <cell r="E636" t="str">
            <v>m</v>
          </cell>
          <cell r="F636">
            <v>7.55</v>
          </cell>
        </row>
        <row r="637">
          <cell r="A637" t="str">
            <v>2 S 04 901 42</v>
          </cell>
          <cell r="B637" t="str">
            <v>Sarjeta trapezoidal não revestida - SZT 02</v>
          </cell>
          <cell r="E637" t="str">
            <v>m</v>
          </cell>
          <cell r="F637">
            <v>4.66</v>
          </cell>
        </row>
        <row r="638">
          <cell r="A638" t="str">
            <v>2 S 04 910 01</v>
          </cell>
          <cell r="B638" t="str">
            <v>Meio fio de concreto - MFC 01</v>
          </cell>
          <cell r="E638" t="str">
            <v>m</v>
          </cell>
          <cell r="F638">
            <v>38.630000000000003</v>
          </cell>
        </row>
        <row r="639">
          <cell r="A639" t="str">
            <v>2 S 04 910 02</v>
          </cell>
          <cell r="B639" t="str">
            <v>Meio fio de concreto - MFC 02</v>
          </cell>
          <cell r="E639" t="str">
            <v>m</v>
          </cell>
          <cell r="F639">
            <v>30.75</v>
          </cell>
        </row>
        <row r="640">
          <cell r="A640" t="str">
            <v>2 S 04 910 03</v>
          </cell>
          <cell r="B640" t="str">
            <v>Meio fio de concreto - MFC 03</v>
          </cell>
          <cell r="E640" t="str">
            <v>m</v>
          </cell>
          <cell r="F640">
            <v>18.04</v>
          </cell>
        </row>
        <row r="641">
          <cell r="A641" t="str">
            <v>2 S 04 910 04</v>
          </cell>
          <cell r="B641" t="str">
            <v>Meio fio de concreto - MFC 04</v>
          </cell>
          <cell r="E641" t="str">
            <v>m</v>
          </cell>
          <cell r="F641">
            <v>12.69</v>
          </cell>
        </row>
        <row r="642">
          <cell r="A642" t="str">
            <v>2 S 04 910 05</v>
          </cell>
          <cell r="B642" t="str">
            <v>Meio fio de concreto - MFC 05</v>
          </cell>
          <cell r="E642" t="str">
            <v>m</v>
          </cell>
          <cell r="F642">
            <v>17.72</v>
          </cell>
        </row>
        <row r="643">
          <cell r="A643" t="str">
            <v>2 S 04 910 06</v>
          </cell>
          <cell r="B643" t="str">
            <v>Meio fio de concreto - MFC 06</v>
          </cell>
          <cell r="E643" t="str">
            <v>m</v>
          </cell>
          <cell r="F643">
            <v>11.07</v>
          </cell>
        </row>
        <row r="644">
          <cell r="A644" t="str">
            <v>2 S 04 910 07</v>
          </cell>
          <cell r="B644" t="str">
            <v>Meio fio de concreto - MFC 07</v>
          </cell>
          <cell r="E644" t="str">
            <v>m</v>
          </cell>
          <cell r="F644">
            <v>17.420000000000002</v>
          </cell>
        </row>
        <row r="645">
          <cell r="A645" t="str">
            <v>2 S 04 910 08</v>
          </cell>
          <cell r="B645" t="str">
            <v>Meio fio de concreto - MFC 08</v>
          </cell>
          <cell r="E645" t="str">
            <v>m</v>
          </cell>
          <cell r="F645">
            <v>29.27</v>
          </cell>
        </row>
        <row r="646">
          <cell r="A646" t="str">
            <v>2 S 04 930 01</v>
          </cell>
          <cell r="B646" t="str">
            <v>Caixa coletora de sarjeta - CCS 01</v>
          </cell>
          <cell r="E646" t="str">
            <v>und</v>
          </cell>
          <cell r="F646">
            <v>909.9</v>
          </cell>
        </row>
        <row r="647">
          <cell r="A647" t="str">
            <v>2 S 04 930 02</v>
          </cell>
          <cell r="B647" t="str">
            <v>Caixa coletora de sarjeta - CCS 02</v>
          </cell>
          <cell r="E647" t="str">
            <v>und</v>
          </cell>
          <cell r="F647">
            <v>886.15</v>
          </cell>
        </row>
        <row r="648">
          <cell r="A648" t="str">
            <v>2 S 04 930 03</v>
          </cell>
          <cell r="B648" t="str">
            <v>Caixa coletora de sarjeta - CCS 03</v>
          </cell>
          <cell r="E648" t="str">
            <v>und</v>
          </cell>
          <cell r="F648">
            <v>862.39</v>
          </cell>
        </row>
        <row r="649">
          <cell r="A649" t="str">
            <v>2 S 04 930 04</v>
          </cell>
          <cell r="B649" t="str">
            <v>Caixa coletora de sarjeta - CCS 04</v>
          </cell>
          <cell r="E649" t="str">
            <v>und</v>
          </cell>
          <cell r="F649">
            <v>837.56</v>
          </cell>
        </row>
        <row r="650">
          <cell r="A650" t="str">
            <v>2 S 04 930 05</v>
          </cell>
          <cell r="B650" t="str">
            <v>Caixa coletora de sarjeta - CCS 05</v>
          </cell>
          <cell r="E650" t="str">
            <v>und</v>
          </cell>
          <cell r="F650">
            <v>1143.0899999999999</v>
          </cell>
        </row>
        <row r="651">
          <cell r="A651" t="str">
            <v>2 S 04 930 06</v>
          </cell>
          <cell r="B651" t="str">
            <v>Caixa coletora de sarjeta - CCS 06</v>
          </cell>
          <cell r="E651" t="str">
            <v>und</v>
          </cell>
          <cell r="F651">
            <v>1118.26</v>
          </cell>
        </row>
        <row r="652">
          <cell r="A652" t="str">
            <v>2 S 04 930 07</v>
          </cell>
          <cell r="B652" t="str">
            <v>Caixa coletora de sarjeta - CCS 07</v>
          </cell>
          <cell r="E652" t="str">
            <v>und</v>
          </cell>
          <cell r="F652">
            <v>1093.43</v>
          </cell>
        </row>
        <row r="653">
          <cell r="A653" t="str">
            <v>2 S 04 930 08</v>
          </cell>
          <cell r="B653" t="str">
            <v>Caixa coletora de sarjeta - CCS 08</v>
          </cell>
          <cell r="E653" t="str">
            <v>und</v>
          </cell>
          <cell r="F653">
            <v>1069.67</v>
          </cell>
        </row>
        <row r="654">
          <cell r="A654" t="str">
            <v>2 S 04 930 09</v>
          </cell>
          <cell r="B654" t="str">
            <v>Caixa coletora de sarjeta - CCS 09</v>
          </cell>
          <cell r="E654" t="str">
            <v>und</v>
          </cell>
          <cell r="F654">
            <v>1375.21</v>
          </cell>
        </row>
        <row r="655">
          <cell r="A655" t="str">
            <v>2 S 04 930 10</v>
          </cell>
          <cell r="B655" t="str">
            <v>Caixa coletora de sarjeta - CCS 10</v>
          </cell>
          <cell r="E655" t="str">
            <v>und</v>
          </cell>
          <cell r="F655">
            <v>1350.38</v>
          </cell>
        </row>
        <row r="656">
          <cell r="A656" t="str">
            <v>2 S 04 930 11</v>
          </cell>
          <cell r="B656" t="str">
            <v>Caixa coletora de sarjeta - CCS 11</v>
          </cell>
          <cell r="E656" t="str">
            <v>und</v>
          </cell>
          <cell r="F656">
            <v>1325.54</v>
          </cell>
        </row>
        <row r="657">
          <cell r="A657" t="str">
            <v>2 S 04 930 12</v>
          </cell>
          <cell r="B657" t="str">
            <v>Caixa coletora de sarjeta - CCS 12</v>
          </cell>
          <cell r="E657" t="str">
            <v>und</v>
          </cell>
          <cell r="F657">
            <v>1300.71</v>
          </cell>
        </row>
        <row r="658">
          <cell r="A658" t="str">
            <v>2 S 04 930 13</v>
          </cell>
          <cell r="B658" t="str">
            <v>Caixa coletora de sarjeta - CCS 13</v>
          </cell>
          <cell r="E658" t="str">
            <v>und</v>
          </cell>
          <cell r="F658">
            <v>1601.92</v>
          </cell>
        </row>
        <row r="659">
          <cell r="A659" t="str">
            <v>2 S 04 930 14</v>
          </cell>
          <cell r="B659" t="str">
            <v>Caixa coletora de sarjeta - CCS14</v>
          </cell>
          <cell r="E659" t="str">
            <v>und</v>
          </cell>
          <cell r="F659">
            <v>1577.09</v>
          </cell>
        </row>
        <row r="660">
          <cell r="A660" t="str">
            <v>2 S 04 930 15</v>
          </cell>
          <cell r="B660" t="str">
            <v>Caixa coletora de sarjeta - CCS 15</v>
          </cell>
          <cell r="E660" t="str">
            <v>und</v>
          </cell>
          <cell r="F660">
            <v>1552.25</v>
          </cell>
        </row>
        <row r="661">
          <cell r="A661" t="str">
            <v>2 S 04 930 16</v>
          </cell>
          <cell r="B661" t="str">
            <v>Caixa coletora de sarjeta - CCS 16</v>
          </cell>
          <cell r="E661" t="str">
            <v>und</v>
          </cell>
          <cell r="F661">
            <v>1527.42</v>
          </cell>
        </row>
        <row r="662">
          <cell r="A662" t="str">
            <v>2 S 04 930 17</v>
          </cell>
          <cell r="B662" t="str">
            <v>Caixa coletora de sarjeta - CCS 17</v>
          </cell>
          <cell r="E662" t="str">
            <v>und</v>
          </cell>
          <cell r="F662">
            <v>1834.04</v>
          </cell>
        </row>
        <row r="663">
          <cell r="A663" t="str">
            <v>2 S 04 930 18</v>
          </cell>
          <cell r="B663" t="str">
            <v>Caixa coletora de sarjeta - CCS 18</v>
          </cell>
          <cell r="E663" t="str">
            <v>und</v>
          </cell>
          <cell r="F663">
            <v>1809.2</v>
          </cell>
        </row>
        <row r="664">
          <cell r="A664" t="str">
            <v>2 S 04 930 19</v>
          </cell>
          <cell r="B664" t="str">
            <v>Caixa coletora de sarjeta - CCS 19</v>
          </cell>
          <cell r="E664" t="str">
            <v>und</v>
          </cell>
          <cell r="F664">
            <v>1784.37</v>
          </cell>
        </row>
        <row r="665">
          <cell r="A665" t="str">
            <v>2 S 04 930 20</v>
          </cell>
          <cell r="B665" t="str">
            <v>Caixa coletora de sarjeta - CCS 20</v>
          </cell>
          <cell r="E665" t="str">
            <v>und</v>
          </cell>
          <cell r="F665">
            <v>1759.53</v>
          </cell>
        </row>
        <row r="666">
          <cell r="A666" t="str">
            <v>2 S 04 931 01</v>
          </cell>
          <cell r="B666" t="str">
            <v>Caixa coletora de talvegue - CCT 01</v>
          </cell>
          <cell r="E666" t="str">
            <v>und</v>
          </cell>
          <cell r="F666">
            <v>926.31</v>
          </cell>
        </row>
        <row r="667">
          <cell r="A667" t="str">
            <v>2 S 04 931 02</v>
          </cell>
          <cell r="B667" t="str">
            <v>Caixa coletora de talvegue - CCT 02</v>
          </cell>
          <cell r="E667" t="str">
            <v>und</v>
          </cell>
          <cell r="F667">
            <v>901.48</v>
          </cell>
        </row>
        <row r="668">
          <cell r="A668" t="str">
            <v>2 S 04 931 03</v>
          </cell>
          <cell r="B668" t="str">
            <v>Caixa coletora de talvegue - CCT 03</v>
          </cell>
          <cell r="E668" t="str">
            <v>und</v>
          </cell>
          <cell r="F668">
            <v>879.02</v>
          </cell>
        </row>
        <row r="669">
          <cell r="A669" t="str">
            <v>2 S 04 931 04</v>
          </cell>
          <cell r="B669" t="str">
            <v>Caixa coletora de talvegue - CCT 04</v>
          </cell>
          <cell r="E669" t="str">
            <v>und</v>
          </cell>
          <cell r="F669">
            <v>851.81</v>
          </cell>
        </row>
        <row r="670">
          <cell r="A670" t="str">
            <v>2 S 04 931 05</v>
          </cell>
          <cell r="B670" t="str">
            <v>Caixa coletora de talvegue - CCT 05</v>
          </cell>
          <cell r="E670" t="str">
            <v>und</v>
          </cell>
          <cell r="F670">
            <v>1157.3499999999999</v>
          </cell>
        </row>
        <row r="671">
          <cell r="A671" t="str">
            <v>2 S 04 931 06</v>
          </cell>
          <cell r="B671" t="str">
            <v>Caixa coletora de talvegue - CCT 06</v>
          </cell>
          <cell r="E671" t="str">
            <v>und</v>
          </cell>
          <cell r="F671">
            <v>1133.5899999999999</v>
          </cell>
        </row>
        <row r="672">
          <cell r="A672" t="str">
            <v>2 S 04 931 07</v>
          </cell>
          <cell r="B672" t="str">
            <v>Caixa coletora de talvegue - CCT 07</v>
          </cell>
          <cell r="E672" t="str">
            <v>und</v>
          </cell>
          <cell r="F672">
            <v>1111.1400000000001</v>
          </cell>
        </row>
        <row r="673">
          <cell r="A673" t="str">
            <v>2 S 04 931 08</v>
          </cell>
          <cell r="B673" t="str">
            <v>Caixa coletora de talvegue - CCT 08</v>
          </cell>
          <cell r="E673" t="str">
            <v>und</v>
          </cell>
          <cell r="F673">
            <v>1182.18</v>
          </cell>
        </row>
        <row r="674">
          <cell r="A674" t="str">
            <v>2 S 04 931 09</v>
          </cell>
          <cell r="B674" t="str">
            <v>Caixa coletora de talvegue - CCT 09</v>
          </cell>
          <cell r="E674" t="str">
            <v>und</v>
          </cell>
          <cell r="F674">
            <v>1389.46</v>
          </cell>
        </row>
        <row r="675">
          <cell r="A675" t="str">
            <v>2 S 04 931 10</v>
          </cell>
          <cell r="B675" t="str">
            <v>Caixa coletora de talvegue - CCT 10</v>
          </cell>
          <cell r="E675" t="str">
            <v>und</v>
          </cell>
          <cell r="F675">
            <v>1365.71</v>
          </cell>
        </row>
        <row r="676">
          <cell r="A676" t="str">
            <v>2 S 04 931 11</v>
          </cell>
          <cell r="B676" t="str">
            <v>Caixa coletora de talvegue - CCT 11</v>
          </cell>
          <cell r="E676" t="str">
            <v>und</v>
          </cell>
          <cell r="F676">
            <v>1343.25</v>
          </cell>
        </row>
        <row r="677">
          <cell r="A677" t="str">
            <v>2 S 04 931 12</v>
          </cell>
          <cell r="B677" t="str">
            <v>Caixa coletora de talvegue - CCT 12</v>
          </cell>
          <cell r="E677" t="str">
            <v>und</v>
          </cell>
          <cell r="F677">
            <v>1316.04</v>
          </cell>
        </row>
        <row r="678">
          <cell r="A678" t="str">
            <v>2 S 04 931 13</v>
          </cell>
          <cell r="B678" t="str">
            <v>Caixa coletora de talvegue - CCT 13</v>
          </cell>
          <cell r="E678" t="str">
            <v>und</v>
          </cell>
          <cell r="F678">
            <v>1616.17</v>
          </cell>
        </row>
        <row r="679">
          <cell r="A679" t="str">
            <v>2 S 04 931 14</v>
          </cell>
          <cell r="B679" t="str">
            <v>Caixa coletora de talvegue - CCT 14</v>
          </cell>
          <cell r="E679" t="str">
            <v>und</v>
          </cell>
          <cell r="F679">
            <v>1591.34</v>
          </cell>
        </row>
        <row r="680">
          <cell r="A680" t="str">
            <v>2 S 04 931 15</v>
          </cell>
          <cell r="B680" t="str">
            <v>Caixa coletora de talvegue - CCT 15</v>
          </cell>
          <cell r="E680" t="str">
            <v>und</v>
          </cell>
          <cell r="F680">
            <v>1569.96</v>
          </cell>
        </row>
        <row r="681">
          <cell r="A681" t="str">
            <v>2 S 04 931 16</v>
          </cell>
          <cell r="B681" t="str">
            <v>Caixa coletora de talvegue - CCT 16</v>
          </cell>
          <cell r="E681" t="str">
            <v>und</v>
          </cell>
          <cell r="F681">
            <v>1542.75</v>
          </cell>
        </row>
        <row r="682">
          <cell r="A682" t="str">
            <v>2 S 04 931 17</v>
          </cell>
          <cell r="B682" t="str">
            <v>Caixa coletora de talvegue - CCT 17</v>
          </cell>
          <cell r="E682" t="str">
            <v>und</v>
          </cell>
          <cell r="F682">
            <v>1848.29</v>
          </cell>
        </row>
        <row r="683">
          <cell r="A683" t="str">
            <v>2 S 04 931 18</v>
          </cell>
          <cell r="B683" t="str">
            <v>Caixa coletora de talvegue - CCT 18</v>
          </cell>
          <cell r="E683" t="str">
            <v>und</v>
          </cell>
          <cell r="F683">
            <v>1823.45</v>
          </cell>
        </row>
        <row r="684">
          <cell r="A684" t="str">
            <v>2 S 04 931 19</v>
          </cell>
          <cell r="B684" t="str">
            <v>Caixa coletora de talvegue - CCT 19</v>
          </cell>
          <cell r="E684" t="str">
            <v>und</v>
          </cell>
          <cell r="F684">
            <v>1802.08</v>
          </cell>
        </row>
        <row r="685">
          <cell r="A685" t="str">
            <v>2 S 04 931 20</v>
          </cell>
          <cell r="B685" t="str">
            <v>Caixa coletora de talvegue - CCT 20</v>
          </cell>
          <cell r="E685" t="str">
            <v>und</v>
          </cell>
          <cell r="F685">
            <v>1774.87</v>
          </cell>
        </row>
        <row r="686">
          <cell r="A686" t="str">
            <v>2 S 04 940 01</v>
          </cell>
          <cell r="B686" t="str">
            <v>Descida d'água tipo rap. - calha concr. - DAR 01</v>
          </cell>
          <cell r="E686" t="str">
            <v>m</v>
          </cell>
          <cell r="F686">
            <v>98.8</v>
          </cell>
        </row>
        <row r="687">
          <cell r="A687" t="str">
            <v>2 S 04 940 02</v>
          </cell>
          <cell r="B687" t="str">
            <v>Descida d'água tipo rap. - canal retang.- DAR 02</v>
          </cell>
          <cell r="E687" t="str">
            <v>m</v>
          </cell>
          <cell r="F687">
            <v>50.34</v>
          </cell>
        </row>
        <row r="688">
          <cell r="A688" t="str">
            <v>2 S 04 940 03</v>
          </cell>
          <cell r="B688" t="str">
            <v>Descida d'água tipo rap. - canal retang.- DAR 03</v>
          </cell>
          <cell r="E688" t="str">
            <v>m</v>
          </cell>
          <cell r="F688">
            <v>73.92</v>
          </cell>
        </row>
        <row r="689">
          <cell r="A689" t="str">
            <v>2 S 04 940 04</v>
          </cell>
          <cell r="B689" t="str">
            <v>Descida d'água tipo rap. - calha metálica - DAR</v>
          </cell>
          <cell r="E689" t="str">
            <v>m</v>
          </cell>
          <cell r="F689">
            <v>131.97999999999999</v>
          </cell>
        </row>
        <row r="690">
          <cell r="A690" t="str">
            <v>2 S 04 941 01</v>
          </cell>
          <cell r="B690" t="str">
            <v>Descida d'água aterros em degraus - DAD 01</v>
          </cell>
          <cell r="E690" t="str">
            <v>m</v>
          </cell>
          <cell r="F690">
            <v>67.7</v>
          </cell>
        </row>
        <row r="691">
          <cell r="A691" t="str">
            <v>2 S 04 941 02</v>
          </cell>
          <cell r="B691" t="str">
            <v>Descida d'água aterros em degraus - arm - DAD</v>
          </cell>
          <cell r="E691" t="str">
            <v>m</v>
          </cell>
          <cell r="F691">
            <v>97.2</v>
          </cell>
        </row>
        <row r="692">
          <cell r="A692" t="str">
            <v>2 S 04 941 03</v>
          </cell>
          <cell r="B692" t="str">
            <v>Descida d'água aterros em degraus - DAD 03</v>
          </cell>
          <cell r="E692" t="str">
            <v>m</v>
          </cell>
          <cell r="F692">
            <v>177.28</v>
          </cell>
        </row>
        <row r="693">
          <cell r="A693" t="str">
            <v>2 S 04 941 04</v>
          </cell>
          <cell r="B693" t="str">
            <v>Descida d'água aterros em degraus - arm - DAD</v>
          </cell>
          <cell r="E693" t="str">
            <v>m</v>
          </cell>
          <cell r="F693">
            <v>226.16</v>
          </cell>
        </row>
        <row r="694">
          <cell r="A694" t="str">
            <v>2 S 04 941 05</v>
          </cell>
          <cell r="B694" t="str">
            <v>Descida d'água aterros em degraus - DAD 05</v>
          </cell>
          <cell r="E694" t="str">
            <v>m</v>
          </cell>
          <cell r="F694">
            <v>214.38</v>
          </cell>
        </row>
        <row r="695">
          <cell r="A695" t="str">
            <v>2 S 04 941 06</v>
          </cell>
          <cell r="B695" t="str">
            <v>Descida d'água aterros em degraus - arm - DAD</v>
          </cell>
          <cell r="E695" t="str">
            <v>m</v>
          </cell>
          <cell r="F695">
            <v>301.01</v>
          </cell>
        </row>
        <row r="696">
          <cell r="A696" t="str">
            <v>2 S 04 941 07</v>
          </cell>
          <cell r="B696" t="str">
            <v>Descida d'água aterros em degraus - DAD 07</v>
          </cell>
          <cell r="E696" t="str">
            <v>m</v>
          </cell>
          <cell r="F696">
            <v>252.6</v>
          </cell>
        </row>
        <row r="697">
          <cell r="A697" t="str">
            <v>2 S 04 941 08</v>
          </cell>
          <cell r="B697" t="str">
            <v>Descida d'água aterros em degraus - arm - DAD</v>
          </cell>
          <cell r="E697" t="str">
            <v>m</v>
          </cell>
          <cell r="F697">
            <v>349.95</v>
          </cell>
        </row>
        <row r="698">
          <cell r="A698" t="str">
            <v>2 S 04 941 09</v>
          </cell>
          <cell r="B698" t="str">
            <v>Descida d'água aterros em degraus - DAD 09</v>
          </cell>
          <cell r="E698" t="str">
            <v>m</v>
          </cell>
          <cell r="F698">
            <v>288.38</v>
          </cell>
        </row>
        <row r="699">
          <cell r="A699" t="str">
            <v>2 S 04 941 10</v>
          </cell>
          <cell r="B699" t="str">
            <v>Descida d'água aterros em degraus - arm - DAD</v>
          </cell>
          <cell r="E699" t="str">
            <v>m</v>
          </cell>
          <cell r="F699">
            <v>398.76</v>
          </cell>
        </row>
        <row r="700">
          <cell r="A700" t="str">
            <v>2 S 04 941 11</v>
          </cell>
          <cell r="B700" t="str">
            <v>Descida d'água aterros em degraus - DAD 11</v>
          </cell>
          <cell r="E700" t="str">
            <v>m</v>
          </cell>
          <cell r="F700">
            <v>379.25</v>
          </cell>
        </row>
        <row r="701">
          <cell r="A701" t="str">
            <v>2 S 04 941 12</v>
          </cell>
          <cell r="B701" t="str">
            <v>Descida d'água aterros em degraus - arm - dad 12</v>
          </cell>
          <cell r="E701" t="str">
            <v>m</v>
          </cell>
          <cell r="F701">
            <v>521.38</v>
          </cell>
        </row>
        <row r="702">
          <cell r="A702" t="str">
            <v>2 S 04 941 13</v>
          </cell>
          <cell r="B702" t="str">
            <v>Descida d'água aterros em degraus - DAD 13</v>
          </cell>
          <cell r="E702" t="str">
            <v>m</v>
          </cell>
          <cell r="F702">
            <v>356.33</v>
          </cell>
        </row>
        <row r="703">
          <cell r="A703" t="str">
            <v>2 S 04 941 14</v>
          </cell>
          <cell r="B703" t="str">
            <v>Descida d'água aterros em degraus - arm - DAD 14</v>
          </cell>
          <cell r="E703" t="str">
            <v>m</v>
          </cell>
          <cell r="F703">
            <v>489.91</v>
          </cell>
        </row>
        <row r="704">
          <cell r="A704" t="str">
            <v>2 S 04 941 15</v>
          </cell>
          <cell r="B704" t="str">
            <v>Descida d'água aterros em degraus - DAD 15</v>
          </cell>
          <cell r="E704" t="str">
            <v>m</v>
          </cell>
          <cell r="F704">
            <v>407.72</v>
          </cell>
        </row>
        <row r="705">
          <cell r="A705" t="str">
            <v>2 S 04 941 16</v>
          </cell>
          <cell r="B705" t="str">
            <v>Descida d'água aterros em degraus - arm - DAD 16</v>
          </cell>
          <cell r="E705" t="str">
            <v>m</v>
          </cell>
          <cell r="F705">
            <v>559.28</v>
          </cell>
        </row>
        <row r="706">
          <cell r="A706" t="str">
            <v>2 S 04 941 17</v>
          </cell>
          <cell r="B706" t="str">
            <v>Descida d'água aterros em degraus - DAD 17</v>
          </cell>
          <cell r="E706" t="str">
            <v>m</v>
          </cell>
          <cell r="F706">
            <v>521.67999999999995</v>
          </cell>
        </row>
        <row r="707">
          <cell r="A707" t="str">
            <v>2 S 04 941 18</v>
          </cell>
          <cell r="B707" t="str">
            <v>Descida d'água aterros em degraus - arm - DAD 18</v>
          </cell>
          <cell r="E707" t="str">
            <v>m</v>
          </cell>
          <cell r="F707">
            <v>710.29</v>
          </cell>
        </row>
        <row r="708">
          <cell r="A708" t="str">
            <v>2 S 04 941 31</v>
          </cell>
          <cell r="B708" t="str">
            <v>Descida d'água cortes em degraus - DCD 01</v>
          </cell>
          <cell r="E708" t="str">
            <v>m</v>
          </cell>
          <cell r="F708">
            <v>68.489999999999995</v>
          </cell>
        </row>
        <row r="709">
          <cell r="A709" t="str">
            <v>2 S 04 941 32</v>
          </cell>
          <cell r="B709" t="str">
            <v>Descida d'água cortes em degraus - arm - DCD 02</v>
          </cell>
          <cell r="E709" t="str">
            <v>m</v>
          </cell>
          <cell r="F709">
            <v>98.09</v>
          </cell>
        </row>
        <row r="710">
          <cell r="A710" t="str">
            <v>2 S 04 941 33</v>
          </cell>
          <cell r="B710" t="str">
            <v>Descida d'água cortes em degraus - DCD 03</v>
          </cell>
          <cell r="E710" t="str">
            <v>m</v>
          </cell>
          <cell r="F710">
            <v>107.74</v>
          </cell>
        </row>
        <row r="711">
          <cell r="A711" t="str">
            <v>2 S 04 941 34</v>
          </cell>
          <cell r="B711" t="str">
            <v>Descida d'água cortes em degraus - arm - DCD 04</v>
          </cell>
          <cell r="E711" t="str">
            <v>m</v>
          </cell>
          <cell r="F711">
            <v>154.69</v>
          </cell>
        </row>
        <row r="712">
          <cell r="A712" t="str">
            <v>2 S 04 942 01</v>
          </cell>
          <cell r="B712" t="str">
            <v>Entrada d'água - EDA 01</v>
          </cell>
          <cell r="E712" t="str">
            <v>und</v>
          </cell>
          <cell r="F712">
            <v>28.55</v>
          </cell>
        </row>
        <row r="713">
          <cell r="A713" t="str">
            <v>2 S 04 942 02</v>
          </cell>
          <cell r="B713" t="str">
            <v>Entrada d'água - EDA 02</v>
          </cell>
          <cell r="E713" t="str">
            <v>und</v>
          </cell>
          <cell r="F713">
            <v>34.96</v>
          </cell>
        </row>
        <row r="714">
          <cell r="A714" t="str">
            <v>2 S 04 950 01</v>
          </cell>
          <cell r="B714" t="str">
            <v>Dissipador de energia - DES 01</v>
          </cell>
          <cell r="E714" t="str">
            <v>und</v>
          </cell>
          <cell r="F714">
            <v>124.94</v>
          </cell>
        </row>
        <row r="715">
          <cell r="A715" t="str">
            <v>2 S 04 950 02</v>
          </cell>
          <cell r="B715" t="str">
            <v>Dissipador de energia - DES 02</v>
          </cell>
          <cell r="E715" t="str">
            <v>und</v>
          </cell>
          <cell r="F715">
            <v>148.59</v>
          </cell>
        </row>
        <row r="716">
          <cell r="A716" t="str">
            <v>2 S 04 950 03</v>
          </cell>
          <cell r="B716" t="str">
            <v>Dissipador de energia - DES 03</v>
          </cell>
          <cell r="E716" t="str">
            <v>und</v>
          </cell>
          <cell r="F716">
            <v>177.12</v>
          </cell>
        </row>
        <row r="717">
          <cell r="A717" t="str">
            <v>2 S 04 950 04</v>
          </cell>
          <cell r="B717" t="str">
            <v>Dissipador de energia - DES04</v>
          </cell>
          <cell r="E717" t="str">
            <v>und</v>
          </cell>
          <cell r="F717">
            <v>216.44</v>
          </cell>
        </row>
        <row r="718">
          <cell r="A718" t="str">
            <v>2 S 04 950 21</v>
          </cell>
          <cell r="B718" t="str">
            <v>Dissipador de energia - DEB 01</v>
          </cell>
          <cell r="E718" t="str">
            <v>und</v>
          </cell>
          <cell r="F718">
            <v>152.07</v>
          </cell>
        </row>
        <row r="719">
          <cell r="A719" t="str">
            <v>2 S 04 950 22</v>
          </cell>
          <cell r="B719" t="str">
            <v>Dissipador de energia - DEB 02</v>
          </cell>
          <cell r="E719" t="str">
            <v>und</v>
          </cell>
          <cell r="F719">
            <v>498.54</v>
          </cell>
        </row>
        <row r="720">
          <cell r="A720" t="str">
            <v>2 S 04 950 23</v>
          </cell>
          <cell r="B720" t="str">
            <v>Dissipador de energia - DEB 03</v>
          </cell>
          <cell r="E720" t="str">
            <v>und</v>
          </cell>
          <cell r="F720">
            <v>798.34</v>
          </cell>
        </row>
        <row r="721">
          <cell r="A721" t="str">
            <v>2 S 04 950 24</v>
          </cell>
          <cell r="B721" t="str">
            <v>Dissipador de energia - DEB 04</v>
          </cell>
          <cell r="E721" t="str">
            <v>und</v>
          </cell>
          <cell r="F721">
            <v>1172.0999999999999</v>
          </cell>
        </row>
        <row r="722">
          <cell r="A722" t="str">
            <v>2 S 04 950 25</v>
          </cell>
          <cell r="B722" t="str">
            <v>Dissipador de energia - DEB 05</v>
          </cell>
          <cell r="E722" t="str">
            <v>und</v>
          </cell>
          <cell r="F722">
            <v>1590.25</v>
          </cell>
        </row>
        <row r="723">
          <cell r="A723" t="str">
            <v>2 S 04 950 26</v>
          </cell>
          <cell r="B723" t="str">
            <v>Dissipador de energia - DEB 06</v>
          </cell>
          <cell r="E723" t="str">
            <v>und</v>
          </cell>
          <cell r="F723">
            <v>2611.79</v>
          </cell>
        </row>
        <row r="724">
          <cell r="A724" t="str">
            <v>2 S 04 950 27</v>
          </cell>
          <cell r="B724" t="str">
            <v>Dissipador de energia - DEB 07</v>
          </cell>
          <cell r="E724" t="str">
            <v>und</v>
          </cell>
          <cell r="F724">
            <v>1660.19</v>
          </cell>
        </row>
        <row r="725">
          <cell r="A725" t="str">
            <v>2 S 04 950 28</v>
          </cell>
          <cell r="B725" t="str">
            <v>Dissipador de energia - DEB 08</v>
          </cell>
          <cell r="E725" t="str">
            <v>und</v>
          </cell>
          <cell r="F725">
            <v>2257.5500000000002</v>
          </cell>
        </row>
        <row r="726">
          <cell r="A726" t="str">
            <v>2 S 04 950 29</v>
          </cell>
          <cell r="B726" t="str">
            <v>Dissipador de energia - DEB 09</v>
          </cell>
          <cell r="E726" t="str">
            <v>und</v>
          </cell>
          <cell r="F726">
            <v>3589.18</v>
          </cell>
        </row>
        <row r="727">
          <cell r="A727" t="str">
            <v>2 S 04 950 30</v>
          </cell>
          <cell r="B727" t="str">
            <v>Dissipador de energia - DEB 10</v>
          </cell>
          <cell r="E727" t="str">
            <v>und</v>
          </cell>
          <cell r="F727">
            <v>2149.31</v>
          </cell>
        </row>
        <row r="728">
          <cell r="A728" t="str">
            <v>2 S 04 950 31</v>
          </cell>
          <cell r="B728" t="str">
            <v>Dissipador de energia - DEB 11</v>
          </cell>
          <cell r="E728" t="str">
            <v>und</v>
          </cell>
          <cell r="F728">
            <v>2924.69</v>
          </cell>
        </row>
        <row r="729">
          <cell r="A729" t="str">
            <v>2 S 04 950 32</v>
          </cell>
          <cell r="B729" t="str">
            <v>Dissipador de energia - DEB 12</v>
          </cell>
          <cell r="E729" t="str">
            <v>und</v>
          </cell>
          <cell r="F729">
            <v>4566.1099999999997</v>
          </cell>
        </row>
        <row r="730">
          <cell r="A730" t="str">
            <v>2 S 04 950 51</v>
          </cell>
          <cell r="B730" t="str">
            <v>Dissipador de energia - DED 01</v>
          </cell>
          <cell r="E730" t="str">
            <v>und</v>
          </cell>
          <cell r="F730">
            <v>169.25</v>
          </cell>
        </row>
        <row r="731">
          <cell r="A731" t="str">
            <v>2 S 04 960 01</v>
          </cell>
          <cell r="B731" t="str">
            <v>Boca de lobo simples grelha concr. - BLS 01</v>
          </cell>
          <cell r="E731" t="str">
            <v>und</v>
          </cell>
          <cell r="F731">
            <v>313.18</v>
          </cell>
        </row>
        <row r="732">
          <cell r="A732" t="str">
            <v>2 S 04 960 02</v>
          </cell>
          <cell r="B732" t="str">
            <v>Boca de lobo simples grelha concr. - BLS 02</v>
          </cell>
          <cell r="E732" t="str">
            <v>und</v>
          </cell>
          <cell r="F732">
            <v>389.8</v>
          </cell>
        </row>
        <row r="733">
          <cell r="A733" t="str">
            <v>2 S 04 960 03</v>
          </cell>
          <cell r="B733" t="str">
            <v>Boca de lobo simples grelha concr. - BLS 03</v>
          </cell>
          <cell r="E733" t="str">
            <v>und</v>
          </cell>
          <cell r="F733">
            <v>466.53</v>
          </cell>
        </row>
        <row r="734">
          <cell r="A734" t="str">
            <v>2 S 04 960 04</v>
          </cell>
          <cell r="B734" t="str">
            <v>Boca de lobo simples grelha concr. - BLS 04</v>
          </cell>
          <cell r="E734" t="str">
            <v>und</v>
          </cell>
          <cell r="F734">
            <v>529.41</v>
          </cell>
        </row>
        <row r="735">
          <cell r="A735" t="str">
            <v>2 S 04 960 05</v>
          </cell>
          <cell r="B735" t="str">
            <v>Boca de lobo simples grelha concr. - BLS 05</v>
          </cell>
          <cell r="E735" t="str">
            <v>und</v>
          </cell>
          <cell r="F735">
            <v>616.46</v>
          </cell>
        </row>
        <row r="736">
          <cell r="A736" t="str">
            <v>2 S 04 960 06</v>
          </cell>
          <cell r="B736" t="str">
            <v>Boca de lobo simples grelha concr. - BLS 06</v>
          </cell>
          <cell r="E736" t="str">
            <v>und</v>
          </cell>
          <cell r="F736">
            <v>693.08</v>
          </cell>
        </row>
        <row r="737">
          <cell r="A737" t="str">
            <v>2 S 04 960 07</v>
          </cell>
          <cell r="B737" t="str">
            <v>Boca de lobo simples grelha concr. - BLS 07</v>
          </cell>
          <cell r="E737" t="str">
            <v>und</v>
          </cell>
          <cell r="F737">
            <v>769.81</v>
          </cell>
        </row>
        <row r="738">
          <cell r="A738" t="str">
            <v>2 S 04 961 01</v>
          </cell>
          <cell r="B738" t="str">
            <v>Boca de lobo dupla com grelha de concreto - BLD 01</v>
          </cell>
          <cell r="E738" t="str">
            <v>und</v>
          </cell>
          <cell r="F738">
            <v>603.79999999999995</v>
          </cell>
        </row>
        <row r="739">
          <cell r="A739" t="str">
            <v>2 S 04 961 02</v>
          </cell>
          <cell r="B739" t="str">
            <v>Boca de lobo dupla com grelha de concreto - BLD 02</v>
          </cell>
          <cell r="E739" t="str">
            <v>und</v>
          </cell>
          <cell r="F739">
            <v>729.55</v>
          </cell>
        </row>
        <row r="740">
          <cell r="A740" t="str">
            <v>2 S 04 961 03</v>
          </cell>
          <cell r="B740" t="str">
            <v>Boca de lobo dupla com grelha de concreto - BLD 03</v>
          </cell>
          <cell r="E740" t="str">
            <v>und</v>
          </cell>
          <cell r="F740">
            <v>858.72</v>
          </cell>
        </row>
        <row r="741">
          <cell r="A741" t="str">
            <v>2 S 04 961 04</v>
          </cell>
          <cell r="B741" t="str">
            <v>Boca de lobo dupla com grelha de concreto - BLD 04</v>
          </cell>
          <cell r="E741" t="str">
            <v>und</v>
          </cell>
          <cell r="F741">
            <v>984.47</v>
          </cell>
        </row>
        <row r="742">
          <cell r="A742" t="str">
            <v>2 S 04 961 05</v>
          </cell>
          <cell r="B742" t="str">
            <v>Boca de lobo dupla com grelha de concreto - BLD 05</v>
          </cell>
          <cell r="E742" t="str">
            <v>und</v>
          </cell>
          <cell r="F742">
            <v>1110.22</v>
          </cell>
        </row>
        <row r="743">
          <cell r="A743" t="str">
            <v>2 S 04 961 06</v>
          </cell>
          <cell r="B743" t="str">
            <v>Boca de lobo dupla com grelha de concreto - BLD 06</v>
          </cell>
          <cell r="E743" t="str">
            <v>und</v>
          </cell>
          <cell r="F743">
            <v>1239.4000000000001</v>
          </cell>
        </row>
        <row r="744">
          <cell r="A744" t="str">
            <v>2 S 04 961 07</v>
          </cell>
          <cell r="B744" t="str">
            <v>Boca de lobo dupla com grelha de concreto - BLD 07</v>
          </cell>
          <cell r="E744" t="str">
            <v>und</v>
          </cell>
          <cell r="F744">
            <v>1365.15</v>
          </cell>
        </row>
        <row r="745">
          <cell r="A745" t="str">
            <v>2 S 04 962 01</v>
          </cell>
          <cell r="B745" t="str">
            <v>Caixa de ligação e passagem - CLP 01</v>
          </cell>
          <cell r="E745" t="str">
            <v>und</v>
          </cell>
          <cell r="F745">
            <v>610.66</v>
          </cell>
        </row>
        <row r="746">
          <cell r="A746" t="str">
            <v>2 S 04 962 02</v>
          </cell>
          <cell r="B746" t="str">
            <v>Caixa de ligação e passagem - CLP 02</v>
          </cell>
          <cell r="E746" t="str">
            <v>und</v>
          </cell>
          <cell r="F746">
            <v>591.71</v>
          </cell>
        </row>
        <row r="747">
          <cell r="A747" t="str">
            <v>2 S 04 962 03</v>
          </cell>
          <cell r="B747" t="str">
            <v>Caixa de ligação e passagem - CLP 03</v>
          </cell>
          <cell r="E747" t="str">
            <v>und</v>
          </cell>
          <cell r="F747">
            <v>833.32</v>
          </cell>
        </row>
        <row r="748">
          <cell r="A748" t="str">
            <v>2 S 04 962 04</v>
          </cell>
          <cell r="B748" t="str">
            <v>Caixa de ligação e passagem - CLP 04</v>
          </cell>
          <cell r="E748" t="str">
            <v>und</v>
          </cell>
          <cell r="F748">
            <v>1060.18</v>
          </cell>
        </row>
        <row r="749">
          <cell r="A749" t="str">
            <v>2 S 04 962 05</v>
          </cell>
          <cell r="B749" t="str">
            <v>Caixa de ligação e passagem - CLP 05</v>
          </cell>
          <cell r="E749" t="str">
            <v>und</v>
          </cell>
          <cell r="F749">
            <v>1247.31</v>
          </cell>
        </row>
        <row r="750">
          <cell r="A750" t="str">
            <v>2 S 04 962 06</v>
          </cell>
          <cell r="B750" t="str">
            <v>Caixa de ligação e passagem - CLP 06</v>
          </cell>
          <cell r="E750" t="str">
            <v>und</v>
          </cell>
          <cell r="F750">
            <v>1554.04</v>
          </cell>
        </row>
        <row r="751">
          <cell r="A751" t="str">
            <v>2 S 04 962 07</v>
          </cell>
          <cell r="B751" t="str">
            <v>Caixa de ligação e passagem - CLP 07</v>
          </cell>
          <cell r="E751" t="str">
            <v>und</v>
          </cell>
          <cell r="F751">
            <v>726.46</v>
          </cell>
        </row>
        <row r="752">
          <cell r="A752" t="str">
            <v>2 S 04 962 08</v>
          </cell>
          <cell r="B752" t="str">
            <v>Caixa de ligação e passagem - CLP 08</v>
          </cell>
          <cell r="E752" t="str">
            <v>und</v>
          </cell>
          <cell r="F752">
            <v>704.35</v>
          </cell>
        </row>
        <row r="753">
          <cell r="A753" t="str">
            <v>2 S 04 962 09</v>
          </cell>
          <cell r="B753" t="str">
            <v>Caixa de ligação e passagem - CLP 09</v>
          </cell>
          <cell r="E753" t="str">
            <v>und</v>
          </cell>
          <cell r="F753">
            <v>971.12</v>
          </cell>
        </row>
        <row r="754">
          <cell r="A754" t="str">
            <v>2 S 04 962 10</v>
          </cell>
          <cell r="B754" t="str">
            <v>Caixa de ligação e passagem - CLP 10</v>
          </cell>
          <cell r="E754" t="str">
            <v>und</v>
          </cell>
          <cell r="F754">
            <v>1206.74</v>
          </cell>
        </row>
        <row r="755">
          <cell r="A755" t="str">
            <v>2 S 04 962 11</v>
          </cell>
          <cell r="B755" t="str">
            <v>Caixa de ligação e passagem - CLP 11</v>
          </cell>
          <cell r="E755" t="str">
            <v>und</v>
          </cell>
          <cell r="F755">
            <v>1405.78</v>
          </cell>
        </row>
        <row r="756">
          <cell r="A756" t="str">
            <v>2 S 04 962 12</v>
          </cell>
          <cell r="B756" t="str">
            <v>Caixa de ligação e passagem - CLP 12</v>
          </cell>
          <cell r="E756" t="str">
            <v>und</v>
          </cell>
          <cell r="F756">
            <v>1709.41</v>
          </cell>
        </row>
        <row r="757">
          <cell r="A757" t="str">
            <v>2 S 04 962 13</v>
          </cell>
          <cell r="B757" t="str">
            <v>Caixa de ligação e passagem - CLP 13</v>
          </cell>
          <cell r="E757" t="str">
            <v>und</v>
          </cell>
          <cell r="F757">
            <v>845.41</v>
          </cell>
        </row>
        <row r="758">
          <cell r="A758" t="str">
            <v>2 S 04 962 14</v>
          </cell>
          <cell r="B758" t="str">
            <v>Caixa de ligação e passagem - CLP 14</v>
          </cell>
          <cell r="E758" t="str">
            <v>und</v>
          </cell>
          <cell r="F758">
            <v>826.46</v>
          </cell>
        </row>
        <row r="759">
          <cell r="A759" t="str">
            <v>2 S 04 962 15</v>
          </cell>
          <cell r="B759" t="str">
            <v>Caixa de ligação e passagem - CLP 15</v>
          </cell>
          <cell r="E759" t="str">
            <v>und</v>
          </cell>
          <cell r="F759">
            <v>1118.3900000000001</v>
          </cell>
        </row>
        <row r="760">
          <cell r="A760" t="str">
            <v>2 S 04 962 16</v>
          </cell>
          <cell r="B760" t="str">
            <v>Caixa de ligação e passagem - CLP 16</v>
          </cell>
          <cell r="E760" t="str">
            <v>und</v>
          </cell>
          <cell r="F760">
            <v>1369.08</v>
          </cell>
        </row>
        <row r="761">
          <cell r="A761" t="str">
            <v>2 S 04 962 17</v>
          </cell>
          <cell r="B761" t="str">
            <v>Caixa de ligação e passagem - CLP 17</v>
          </cell>
          <cell r="E761" t="str">
            <v>und</v>
          </cell>
          <cell r="F761">
            <v>1576.88</v>
          </cell>
        </row>
        <row r="762">
          <cell r="A762" t="str">
            <v>2 S 04 962 18</v>
          </cell>
          <cell r="B762" t="str">
            <v>Caixa de ligação e passagem - CLP 18</v>
          </cell>
          <cell r="E762" t="str">
            <v>und</v>
          </cell>
          <cell r="F762">
            <v>1899.96</v>
          </cell>
        </row>
        <row r="763">
          <cell r="A763" t="str">
            <v>2 S 04 963 01</v>
          </cell>
          <cell r="B763" t="str">
            <v>Poço de visita - PVI 01</v>
          </cell>
          <cell r="E763" t="str">
            <v>und</v>
          </cell>
          <cell r="F763">
            <v>817.12</v>
          </cell>
        </row>
        <row r="764">
          <cell r="A764" t="str">
            <v>2 S 04 963 02</v>
          </cell>
          <cell r="B764" t="str">
            <v>Poço de visita - PVI 02</v>
          </cell>
          <cell r="E764" t="str">
            <v>und</v>
          </cell>
          <cell r="F764">
            <v>792.86</v>
          </cell>
        </row>
        <row r="765">
          <cell r="A765" t="str">
            <v>2 S 04 963 03</v>
          </cell>
          <cell r="B765" t="str">
            <v>Poço de visita - PVI 03</v>
          </cell>
          <cell r="E765" t="str">
            <v>und</v>
          </cell>
          <cell r="F765">
            <v>944.03</v>
          </cell>
        </row>
        <row r="766">
          <cell r="A766" t="str">
            <v>2 S 04 963 04</v>
          </cell>
          <cell r="B766" t="str">
            <v>Poço de visita - PVI 04</v>
          </cell>
          <cell r="E766" t="str">
            <v>und</v>
          </cell>
          <cell r="F766">
            <v>1133.06</v>
          </cell>
        </row>
        <row r="767">
          <cell r="A767" t="str">
            <v>2 S 04 963 05</v>
          </cell>
          <cell r="B767" t="str">
            <v>Poço de visita - PVI 05</v>
          </cell>
          <cell r="E767" t="str">
            <v>und</v>
          </cell>
          <cell r="F767">
            <v>1324.59</v>
          </cell>
        </row>
        <row r="768">
          <cell r="A768" t="str">
            <v>2 S 04 963 06</v>
          </cell>
          <cell r="B768" t="str">
            <v>Poço de visita - PVI 06</v>
          </cell>
          <cell r="E768" t="str">
            <v>und</v>
          </cell>
          <cell r="F768">
            <v>1625.81</v>
          </cell>
        </row>
        <row r="769">
          <cell r="A769" t="str">
            <v>2 S 04 963 07</v>
          </cell>
          <cell r="B769" t="str">
            <v>Poço de visita - PVI 07</v>
          </cell>
          <cell r="E769" t="str">
            <v>und</v>
          </cell>
          <cell r="F769">
            <v>940.74</v>
          </cell>
        </row>
        <row r="770">
          <cell r="A770" t="str">
            <v>2 S 04 963 08</v>
          </cell>
          <cell r="B770" t="str">
            <v>Poço de visita - PVI 08</v>
          </cell>
          <cell r="E770" t="str">
            <v>und</v>
          </cell>
          <cell r="F770">
            <v>921.79</v>
          </cell>
        </row>
        <row r="771">
          <cell r="A771" t="str">
            <v>2 S 04 963 09</v>
          </cell>
          <cell r="B771" t="str">
            <v>Poço de visita - PVI 09</v>
          </cell>
          <cell r="E771" t="str">
            <v>und</v>
          </cell>
          <cell r="F771">
            <v>1086.21</v>
          </cell>
        </row>
        <row r="772">
          <cell r="A772" t="str">
            <v>2 S 04 963 10</v>
          </cell>
          <cell r="B772" t="str">
            <v>Poço de visita - PVI 10</v>
          </cell>
          <cell r="E772" t="str">
            <v>und</v>
          </cell>
          <cell r="F772">
            <v>1258.0999999999999</v>
          </cell>
        </row>
        <row r="773">
          <cell r="A773" t="str">
            <v>2 S 04 963 11</v>
          </cell>
          <cell r="B773" t="str">
            <v>Poço de visita - PVI 11</v>
          </cell>
          <cell r="E773" t="str">
            <v>und</v>
          </cell>
          <cell r="F773">
            <v>1483.06</v>
          </cell>
        </row>
        <row r="774">
          <cell r="A774" t="str">
            <v>2 S 04 963 12</v>
          </cell>
          <cell r="B774" t="str">
            <v>Poço de visita - PVI 12</v>
          </cell>
          <cell r="E774" t="str">
            <v>und</v>
          </cell>
          <cell r="F774">
            <v>1800.58</v>
          </cell>
        </row>
        <row r="775">
          <cell r="A775" t="str">
            <v>2 S 04 963 13</v>
          </cell>
          <cell r="B775" t="str">
            <v>Poço de visita - PVI 13</v>
          </cell>
          <cell r="E775" t="str">
            <v>und</v>
          </cell>
          <cell r="F775">
            <v>1117.4100000000001</v>
          </cell>
        </row>
        <row r="776">
          <cell r="A776" t="str">
            <v>2 S 04 963 14</v>
          </cell>
          <cell r="B776" t="str">
            <v>Poço de visita - PVI 14</v>
          </cell>
          <cell r="E776" t="str">
            <v>und</v>
          </cell>
          <cell r="F776">
            <v>1060.2</v>
          </cell>
        </row>
        <row r="777">
          <cell r="A777" t="str">
            <v>2 S 04 963 15</v>
          </cell>
          <cell r="B777" t="str">
            <v>Poço de visita - PVI 15</v>
          </cell>
          <cell r="E777" t="str">
            <v>und</v>
          </cell>
          <cell r="F777">
            <v>1241.01</v>
          </cell>
        </row>
        <row r="778">
          <cell r="A778" t="str">
            <v>2 S 04 963 16</v>
          </cell>
          <cell r="B778" t="str">
            <v>Poço de visita - PVI 16</v>
          </cell>
          <cell r="E778" t="str">
            <v>und</v>
          </cell>
          <cell r="F778">
            <v>1445.11</v>
          </cell>
        </row>
        <row r="779">
          <cell r="A779" t="str">
            <v>2 S 04 963 17</v>
          </cell>
          <cell r="B779" t="str">
            <v>Poço de visita - PVI 17</v>
          </cell>
          <cell r="E779" t="str">
            <v>und</v>
          </cell>
          <cell r="F779">
            <v>1654.16</v>
          </cell>
        </row>
        <row r="780">
          <cell r="A780" t="str">
            <v>2 S 04 963 18</v>
          </cell>
          <cell r="B780" t="str">
            <v>Poço de visita - PVI 18</v>
          </cell>
          <cell r="E780" t="str">
            <v>und</v>
          </cell>
          <cell r="F780">
            <v>1987.98</v>
          </cell>
        </row>
        <row r="781">
          <cell r="A781" t="str">
            <v>2 S 04 963 31</v>
          </cell>
          <cell r="B781" t="str">
            <v>Chaminé dos poços de visita - CPV 01</v>
          </cell>
          <cell r="E781" t="str">
            <v>und</v>
          </cell>
          <cell r="F781">
            <v>562.11</v>
          </cell>
        </row>
        <row r="782">
          <cell r="A782" t="str">
            <v>2 S 04 963 32</v>
          </cell>
          <cell r="B782" t="str">
            <v>Chaminé dos poços de visita - CPV 02</v>
          </cell>
          <cell r="E782" t="str">
            <v>und</v>
          </cell>
          <cell r="F782">
            <v>645.38</v>
          </cell>
        </row>
        <row r="783">
          <cell r="A783" t="str">
            <v>2 S 04 963 33</v>
          </cell>
          <cell r="B783" t="str">
            <v>Chaminé dos poços de visita - CPV 03</v>
          </cell>
          <cell r="E783" t="str">
            <v>und</v>
          </cell>
          <cell r="F783">
            <v>724.79</v>
          </cell>
        </row>
        <row r="784">
          <cell r="A784" t="str">
            <v>2 S 04 963 34</v>
          </cell>
          <cell r="B784" t="str">
            <v>Chaminé dos poços de visita - CPV 04</v>
          </cell>
          <cell r="E784" t="str">
            <v>und</v>
          </cell>
          <cell r="F784">
            <v>808.65</v>
          </cell>
        </row>
        <row r="785">
          <cell r="A785" t="str">
            <v>2 S 04 963 35</v>
          </cell>
          <cell r="B785" t="str">
            <v>Chaminé dos poços de visita - CPV 05</v>
          </cell>
          <cell r="E785" t="str">
            <v>und</v>
          </cell>
          <cell r="F785">
            <v>888.46</v>
          </cell>
        </row>
        <row r="786">
          <cell r="A786" t="str">
            <v>2 S 04 963 36</v>
          </cell>
          <cell r="B786" t="str">
            <v>Chaminé dos poços de visita - CPV 06</v>
          </cell>
          <cell r="E786" t="str">
            <v>und</v>
          </cell>
          <cell r="F786">
            <v>971.33</v>
          </cell>
        </row>
        <row r="787">
          <cell r="A787" t="str">
            <v>2 S 04 963 37</v>
          </cell>
          <cell r="B787" t="str">
            <v>Chaminé dos poços de visita - CPV 07</v>
          </cell>
          <cell r="E787" t="str">
            <v>und</v>
          </cell>
          <cell r="F787">
            <v>1051.33</v>
          </cell>
        </row>
        <row r="788">
          <cell r="A788" t="str">
            <v>2 S 04 964 01</v>
          </cell>
          <cell r="B788" t="str">
            <v>Tubulação de drenagem urbana - D=0,40 m s/ berço</v>
          </cell>
          <cell r="E788" t="str">
            <v>m</v>
          </cell>
          <cell r="F788">
            <v>68.849999999999994</v>
          </cell>
        </row>
        <row r="789">
          <cell r="A789" t="str">
            <v>2 S 04 964 02</v>
          </cell>
          <cell r="B789" t="str">
            <v>Tubulação de drenagem urbana - D=0,60 m s/ berço</v>
          </cell>
          <cell r="E789" t="str">
            <v>m</v>
          </cell>
          <cell r="F789">
            <v>160.61000000000001</v>
          </cell>
        </row>
        <row r="790">
          <cell r="A790" t="str">
            <v>2 S 04 964 03</v>
          </cell>
          <cell r="B790" t="str">
            <v>Tubulação de drenagem urbana - D=0,80 m s/ berço</v>
          </cell>
          <cell r="E790" t="str">
            <v>m</v>
          </cell>
          <cell r="F790">
            <v>226.37</v>
          </cell>
        </row>
        <row r="791">
          <cell r="A791" t="str">
            <v>2 S 04 964 04</v>
          </cell>
          <cell r="B791" t="str">
            <v>Tubulação de drenagem urbana - D=1,00 m s/ berço</v>
          </cell>
          <cell r="E791" t="str">
            <v>m</v>
          </cell>
          <cell r="F791">
            <v>326.72000000000003</v>
          </cell>
        </row>
        <row r="792">
          <cell r="A792" t="str">
            <v>2 S 04 964 05</v>
          </cell>
          <cell r="B792" t="str">
            <v>Tubulação de drenagem urbana - D=1,20 m s/ berço</v>
          </cell>
          <cell r="E792" t="str">
            <v>m</v>
          </cell>
          <cell r="F792">
            <v>441.13</v>
          </cell>
        </row>
        <row r="793">
          <cell r="A793" t="str">
            <v>2 S 04 964 06</v>
          </cell>
          <cell r="B793" t="str">
            <v>Tubulação de drenagem urbana - D=1,50 m s/ berço</v>
          </cell>
          <cell r="E793" t="str">
            <v>m</v>
          </cell>
          <cell r="F793">
            <v>661.36</v>
          </cell>
        </row>
        <row r="794">
          <cell r="A794" t="str">
            <v>2 S 04 990 01</v>
          </cell>
          <cell r="B794" t="str">
            <v>Transposição de segmento de sarjetas - TSS 01</v>
          </cell>
          <cell r="E794" t="str">
            <v>m</v>
          </cell>
          <cell r="F794">
            <v>101.81</v>
          </cell>
        </row>
        <row r="795">
          <cell r="A795" t="str">
            <v>2 S 04 990 02</v>
          </cell>
          <cell r="B795" t="str">
            <v>Transposição de segmento de sarjetas - TSS 02</v>
          </cell>
          <cell r="E795" t="str">
            <v>m</v>
          </cell>
          <cell r="F795">
            <v>123.46</v>
          </cell>
        </row>
        <row r="796">
          <cell r="A796" t="str">
            <v>2 S 04 990 03</v>
          </cell>
          <cell r="B796" t="str">
            <v>Transposição de segmento de sarjetas - TSS 03</v>
          </cell>
          <cell r="E796" t="str">
            <v>m</v>
          </cell>
          <cell r="F796">
            <v>181.44</v>
          </cell>
        </row>
        <row r="797">
          <cell r="A797" t="str">
            <v>2 S 04 990 04</v>
          </cell>
          <cell r="B797" t="str">
            <v>Transposição de segmento de sarjetas - TSS 04</v>
          </cell>
          <cell r="E797" t="str">
            <v>m</v>
          </cell>
          <cell r="F797">
            <v>157.61000000000001</v>
          </cell>
        </row>
        <row r="798">
          <cell r="A798" t="str">
            <v>2 S 04 990 05</v>
          </cell>
          <cell r="B798" t="str">
            <v>Transposição de segmento de sarjetas - TSS 05</v>
          </cell>
          <cell r="E798" t="str">
            <v>m</v>
          </cell>
          <cell r="F798">
            <v>141.74</v>
          </cell>
        </row>
        <row r="799">
          <cell r="A799" t="str">
            <v>2 S 04 990 06</v>
          </cell>
          <cell r="B799" t="str">
            <v>Transposição de segmento de sarjetas - TSS 06</v>
          </cell>
          <cell r="E799" t="str">
            <v>m</v>
          </cell>
          <cell r="F799">
            <v>133.72999999999999</v>
          </cell>
        </row>
        <row r="800">
          <cell r="A800" t="str">
            <v>2 S 04 991 01</v>
          </cell>
          <cell r="B800" t="str">
            <v>Tampa concr. p/caixa colet. (4 nervuras) - TCC 01</v>
          </cell>
          <cell r="E800" t="str">
            <v>und</v>
          </cell>
          <cell r="F800">
            <v>91.29</v>
          </cell>
        </row>
        <row r="801">
          <cell r="A801" t="str">
            <v>2 S 04 991 02</v>
          </cell>
          <cell r="B801" t="str">
            <v>Tampa de ferro p/ caixa coletora - TCC 02</v>
          </cell>
          <cell r="E801" t="str">
            <v>und</v>
          </cell>
          <cell r="F801">
            <v>194.39</v>
          </cell>
        </row>
        <row r="802">
          <cell r="A802" t="str">
            <v>2 S 04 999 03</v>
          </cell>
          <cell r="B802" t="str">
            <v>Escoramento de bueiros celulares</v>
          </cell>
          <cell r="E802" t="str">
            <v>m3</v>
          </cell>
          <cell r="F802">
            <v>30.27</v>
          </cell>
        </row>
        <row r="803">
          <cell r="A803" t="str">
            <v>2 S 04 999 06</v>
          </cell>
          <cell r="B803" t="str">
            <v>Solo local / selo de argila apiloado</v>
          </cell>
          <cell r="E803" t="str">
            <v>m3</v>
          </cell>
          <cell r="F803">
            <v>10.119999999999999</v>
          </cell>
        </row>
        <row r="804">
          <cell r="A804" t="str">
            <v>2 S 04 999 07</v>
          </cell>
          <cell r="B804" t="str">
            <v>Lastro de brita</v>
          </cell>
          <cell r="E804" t="str">
            <v>m3</v>
          </cell>
          <cell r="F804">
            <v>32.03</v>
          </cell>
        </row>
        <row r="805">
          <cell r="A805" t="str">
            <v>2 S 05 000 06</v>
          </cell>
          <cell r="B805" t="str">
            <v>Calha metálica semi-circular D=0,40 m</v>
          </cell>
          <cell r="E805" t="str">
            <v>m</v>
          </cell>
          <cell r="F805">
            <v>125.07</v>
          </cell>
        </row>
        <row r="806">
          <cell r="A806" t="str">
            <v>2 S 05 000 09</v>
          </cell>
          <cell r="B806" t="str">
            <v>Dentes para bueiros simples D=0,60 m</v>
          </cell>
          <cell r="E806" t="str">
            <v>und</v>
          </cell>
          <cell r="F806">
            <v>35.590000000000003</v>
          </cell>
        </row>
        <row r="807">
          <cell r="A807" t="str">
            <v>2 S 05 000 10</v>
          </cell>
          <cell r="B807" t="str">
            <v>Dentes para bueiros simples D=0,80 m</v>
          </cell>
          <cell r="E807" t="str">
            <v>und</v>
          </cell>
          <cell r="F807">
            <v>44.28</v>
          </cell>
        </row>
        <row r="808">
          <cell r="A808" t="str">
            <v>2 S 05 000 11</v>
          </cell>
          <cell r="B808" t="str">
            <v>Dentes para bueiros simples D=1,00 m</v>
          </cell>
          <cell r="E808" t="str">
            <v>und</v>
          </cell>
          <cell r="F808">
            <v>52.64</v>
          </cell>
        </row>
        <row r="809">
          <cell r="A809" t="str">
            <v>2 S 05 000 12</v>
          </cell>
          <cell r="B809" t="str">
            <v>Dentes para bueiros simples D=1,20 m</v>
          </cell>
          <cell r="E809" t="str">
            <v>und</v>
          </cell>
          <cell r="F809">
            <v>59.73</v>
          </cell>
        </row>
        <row r="810">
          <cell r="A810" t="str">
            <v>2 S 05 000 13</v>
          </cell>
          <cell r="B810" t="str">
            <v>Dentes para bueiros simples D=1,50 m</v>
          </cell>
          <cell r="E810" t="str">
            <v>und</v>
          </cell>
          <cell r="F810">
            <v>75.87</v>
          </cell>
        </row>
        <row r="811">
          <cell r="A811" t="str">
            <v>2 S 05 000 14</v>
          </cell>
          <cell r="B811" t="str">
            <v>Dentes para bueiros duplos D=1,00 m</v>
          </cell>
          <cell r="E811" t="str">
            <v>und</v>
          </cell>
          <cell r="F811">
            <v>105.47</v>
          </cell>
        </row>
        <row r="812">
          <cell r="A812" t="str">
            <v>2 S 05 000 15</v>
          </cell>
          <cell r="B812" t="str">
            <v>Dentes para bueiros duplos D=1,20 m</v>
          </cell>
          <cell r="E812" t="str">
            <v>und</v>
          </cell>
          <cell r="F812">
            <v>119.28</v>
          </cell>
        </row>
        <row r="813">
          <cell r="A813" t="str">
            <v>2 S 05 000 16</v>
          </cell>
          <cell r="B813" t="str">
            <v>Dentes para bueiros duplos D=1,50 m</v>
          </cell>
          <cell r="E813" t="str">
            <v>und</v>
          </cell>
          <cell r="F813">
            <v>147.33000000000001</v>
          </cell>
        </row>
        <row r="814">
          <cell r="A814" t="str">
            <v>2 S 05 000 17</v>
          </cell>
          <cell r="B814" t="str">
            <v>Dentes para bueiros triplos D=1,00 m</v>
          </cell>
          <cell r="E814" t="str">
            <v>und</v>
          </cell>
          <cell r="F814">
            <v>154.47999999999999</v>
          </cell>
        </row>
        <row r="815">
          <cell r="A815" t="str">
            <v>2 S 05 000 18</v>
          </cell>
          <cell r="B815" t="str">
            <v>Dentes para bueiros triplos D=1,20</v>
          </cell>
          <cell r="E815" t="str">
            <v>und</v>
          </cell>
          <cell r="F815">
            <v>179.01</v>
          </cell>
        </row>
        <row r="816">
          <cell r="A816" t="str">
            <v>2 S 05 000 19</v>
          </cell>
          <cell r="B816" t="str">
            <v>Dentes para bueiros triplos D=1,50 m</v>
          </cell>
          <cell r="E816" t="str">
            <v>und</v>
          </cell>
          <cell r="F816">
            <v>218.2</v>
          </cell>
        </row>
        <row r="817">
          <cell r="A817" t="str">
            <v>2 S 05 100 00</v>
          </cell>
          <cell r="B817" t="str">
            <v>Enleivamento</v>
          </cell>
          <cell r="E817" t="str">
            <v>m2</v>
          </cell>
          <cell r="F817">
            <v>3.92</v>
          </cell>
        </row>
        <row r="818">
          <cell r="A818" t="str">
            <v>2 S 05 102 00</v>
          </cell>
          <cell r="B818" t="str">
            <v>Hidrossemeadura</v>
          </cell>
          <cell r="E818" t="str">
            <v>m2</v>
          </cell>
          <cell r="F818">
            <v>0.86</v>
          </cell>
        </row>
        <row r="819">
          <cell r="A819" t="str">
            <v>2 S 05 300 01</v>
          </cell>
          <cell r="B819" t="str">
            <v>Alvenaria de pedra arrumada</v>
          </cell>
          <cell r="E819" t="str">
            <v>m3</v>
          </cell>
          <cell r="F819">
            <v>56.22</v>
          </cell>
        </row>
        <row r="820">
          <cell r="A820" t="str">
            <v>2 S 05 300 02</v>
          </cell>
          <cell r="B820" t="str">
            <v>Enrocamento de pedra jogada</v>
          </cell>
          <cell r="E820" t="str">
            <v>m3</v>
          </cell>
          <cell r="F820">
            <v>32.03</v>
          </cell>
        </row>
        <row r="821">
          <cell r="A821" t="str">
            <v>2 S 05 301 00</v>
          </cell>
          <cell r="B821" t="str">
            <v>Alvenaria de pedra argamassada</v>
          </cell>
          <cell r="E821" t="str">
            <v>m3</v>
          </cell>
          <cell r="F821">
            <v>139.43</v>
          </cell>
        </row>
        <row r="822">
          <cell r="A822" t="str">
            <v>2 S 05 301 01</v>
          </cell>
          <cell r="B822" t="str">
            <v>Alvenaria tijolos de 20 cm de espessura</v>
          </cell>
          <cell r="E822" t="str">
            <v>m2</v>
          </cell>
          <cell r="F822">
            <v>33.17</v>
          </cell>
        </row>
        <row r="823">
          <cell r="A823" t="str">
            <v>2 S 05 302 01</v>
          </cell>
          <cell r="B823" t="str">
            <v>Muro gabião tipo caixa</v>
          </cell>
          <cell r="E823" t="str">
            <v>m3</v>
          </cell>
          <cell r="F823">
            <v>138.34</v>
          </cell>
        </row>
        <row r="824">
          <cell r="A824" t="str">
            <v>2 S 05 303 01</v>
          </cell>
          <cell r="B824" t="str">
            <v>Terra armada - ECE - greide 0,0&lt;h&lt;6,00m</v>
          </cell>
          <cell r="E824" t="str">
            <v>m2</v>
          </cell>
          <cell r="F824">
            <v>196.56</v>
          </cell>
        </row>
        <row r="825">
          <cell r="A825" t="str">
            <v>2 S 05 303 02</v>
          </cell>
          <cell r="B825" t="str">
            <v>Terra armada - ECE - greide 6,0&lt;h&lt;9,00m</v>
          </cell>
          <cell r="E825" t="str">
            <v>m2</v>
          </cell>
          <cell r="F825">
            <v>220.52</v>
          </cell>
        </row>
        <row r="826">
          <cell r="A826" t="str">
            <v>2 S 05 303 03</v>
          </cell>
          <cell r="B826" t="str">
            <v>Terra armada - ECE - greide 9,0&lt;h&lt;12,00m</v>
          </cell>
          <cell r="E826" t="str">
            <v>m2</v>
          </cell>
          <cell r="F826">
            <v>244.38</v>
          </cell>
        </row>
        <row r="827">
          <cell r="A827" t="str">
            <v>2 S 05 303 04</v>
          </cell>
          <cell r="B827" t="str">
            <v>Terra armada - ECE - pé de talude 0,0&lt;h&lt;6,00m</v>
          </cell>
          <cell r="E827" t="str">
            <v>m2</v>
          </cell>
          <cell r="F827">
            <v>231.72</v>
          </cell>
        </row>
        <row r="828">
          <cell r="A828" t="str">
            <v>2 S 05 303 05</v>
          </cell>
          <cell r="B828" t="str">
            <v>Terra armada - ECE - pé de talude 6,0&lt;h&lt;9,00m</v>
          </cell>
          <cell r="E828" t="str">
            <v>m2</v>
          </cell>
          <cell r="F828">
            <v>260.49</v>
          </cell>
        </row>
        <row r="829">
          <cell r="A829" t="str">
            <v>2 S 05 303 06</v>
          </cell>
          <cell r="B829" t="str">
            <v>Terra armada - ECE - pé de talude 9,0&lt;h&lt;12,00m</v>
          </cell>
          <cell r="E829" t="str">
            <v>m2</v>
          </cell>
          <cell r="F829">
            <v>287.66000000000003</v>
          </cell>
        </row>
        <row r="830">
          <cell r="A830" t="str">
            <v>2 S 05 303 07</v>
          </cell>
          <cell r="B830" t="str">
            <v>Terra armada - ECE - encontro portante 0,0&lt;h&lt;6,00m</v>
          </cell>
          <cell r="E830" t="str">
            <v>m2</v>
          </cell>
          <cell r="F830">
            <v>421.92</v>
          </cell>
        </row>
        <row r="831">
          <cell r="A831" t="str">
            <v>2 S 05 303 08</v>
          </cell>
          <cell r="B831" t="str">
            <v>Terra armada - ECE - encontro portante 6,0&lt;h&lt;9,00m</v>
          </cell>
          <cell r="E831" t="str">
            <v>m2</v>
          </cell>
          <cell r="F831">
            <v>562.24</v>
          </cell>
        </row>
        <row r="832">
          <cell r="A832" t="str">
            <v>2 S 05 303 09</v>
          </cell>
          <cell r="B832" t="str">
            <v>Escamas de concreto armado para terra armada</v>
          </cell>
          <cell r="E832" t="str">
            <v>m3</v>
          </cell>
          <cell r="F832">
            <v>535.33000000000004</v>
          </cell>
        </row>
        <row r="833">
          <cell r="A833" t="str">
            <v>2 S 05 303 10</v>
          </cell>
          <cell r="B833" t="str">
            <v>Concr. soleira e arremates de maciço terra armada</v>
          </cell>
          <cell r="E833" t="str">
            <v>m3</v>
          </cell>
          <cell r="F833">
            <v>254.14</v>
          </cell>
        </row>
        <row r="834">
          <cell r="A834" t="str">
            <v>2 S 05 303 11</v>
          </cell>
          <cell r="B834" t="str">
            <v>Montagem de maciço terra armada</v>
          </cell>
          <cell r="E834" t="str">
            <v>m2</v>
          </cell>
          <cell r="F834">
            <v>63.72</v>
          </cell>
        </row>
        <row r="835">
          <cell r="A835" t="str">
            <v>2 S 05 340 01</v>
          </cell>
          <cell r="B835" t="str">
            <v>Execução cortina atirantada conc.armado fck=15 MPa</v>
          </cell>
          <cell r="E835" t="str">
            <v>m2</v>
          </cell>
          <cell r="F835">
            <v>882.36</v>
          </cell>
        </row>
        <row r="836">
          <cell r="A836" t="str">
            <v>2 S 05 900 01</v>
          </cell>
          <cell r="B836" t="str">
            <v>Tirante protendido p/ cort. aço st 85/105 D= 32mm</v>
          </cell>
          <cell r="E836" t="str">
            <v>m</v>
          </cell>
          <cell r="F836">
            <v>86.05</v>
          </cell>
        </row>
        <row r="837">
          <cell r="A837" t="str">
            <v>2 S 06 210 01</v>
          </cell>
          <cell r="B837" t="str">
            <v>Pórtico metálico</v>
          </cell>
          <cell r="E837" t="str">
            <v>und</v>
          </cell>
          <cell r="F837">
            <v>40044.01</v>
          </cell>
        </row>
        <row r="838">
          <cell r="A838" t="str">
            <v>2 S 06 400 01</v>
          </cell>
          <cell r="B838" t="str">
            <v>Cerca arame farp. c/ mourão concr. seção quadrada</v>
          </cell>
          <cell r="E838" t="str">
            <v>m</v>
          </cell>
          <cell r="F838">
            <v>15.13</v>
          </cell>
        </row>
        <row r="839">
          <cell r="A839" t="str">
            <v>2 S 06 400 02</v>
          </cell>
          <cell r="B839" t="str">
            <v>Cerca arame farp. c/ mourão concr. seção triang.</v>
          </cell>
          <cell r="E839" t="str">
            <v>m</v>
          </cell>
          <cell r="F839">
            <v>11.7</v>
          </cell>
        </row>
        <row r="840">
          <cell r="A840" t="str">
            <v>2 S 06 410 00</v>
          </cell>
          <cell r="B840" t="str">
            <v>Cercas de arame farpado com suportes de madeira</v>
          </cell>
          <cell r="E840" t="str">
            <v>m</v>
          </cell>
          <cell r="F840">
            <v>7.83</v>
          </cell>
        </row>
        <row r="841">
          <cell r="A841" t="str">
            <v>2 S 09 001 05</v>
          </cell>
          <cell r="B841" t="str">
            <v>Transporte local em rodov. não pav. (const.)</v>
          </cell>
          <cell r="E841" t="str">
            <v>tkm</v>
          </cell>
          <cell r="F841">
            <v>0.47</v>
          </cell>
        </row>
        <row r="842">
          <cell r="A842" t="str">
            <v>2 S 09 001 40</v>
          </cell>
          <cell r="B842" t="str">
            <v>Transporte local c/ carroceria em rodovia não pav.</v>
          </cell>
          <cell r="E842" t="str">
            <v>tkm</v>
          </cell>
          <cell r="F842">
            <v>0.53</v>
          </cell>
        </row>
        <row r="843">
          <cell r="A843" t="str">
            <v>2 S 09 001 90</v>
          </cell>
          <cell r="B843" t="str">
            <v>Transporte comercial c/ carr. rodov. não pav.</v>
          </cell>
          <cell r="E843" t="str">
            <v>tkm</v>
          </cell>
          <cell r="F843">
            <v>0.36</v>
          </cell>
        </row>
        <row r="844">
          <cell r="A844" t="str">
            <v>2 S 09 002 05</v>
          </cell>
          <cell r="B844" t="str">
            <v>Transporte local em rodov. pavim. (const.)</v>
          </cell>
          <cell r="E844" t="str">
            <v>tkm</v>
          </cell>
          <cell r="F844">
            <v>0.36</v>
          </cell>
        </row>
        <row r="845">
          <cell r="A845" t="str">
            <v>2 S 09 002 40</v>
          </cell>
          <cell r="B845" t="str">
            <v>Transporte local c/ carroceria em rodov. pavim.</v>
          </cell>
          <cell r="E845" t="str">
            <v>tkm</v>
          </cell>
          <cell r="F845">
            <v>0.4</v>
          </cell>
        </row>
        <row r="846">
          <cell r="A846" t="str">
            <v>2 S 09 002 90</v>
          </cell>
          <cell r="B846" t="str">
            <v>Transporte comerc. c/ carr. rodov. pavim.</v>
          </cell>
          <cell r="E846" t="str">
            <v>tkm</v>
          </cell>
          <cell r="F846">
            <v>0.24</v>
          </cell>
        </row>
        <row r="847">
          <cell r="B847" t="str">
            <v>Conservação</v>
          </cell>
        </row>
        <row r="848">
          <cell r="A848" t="str">
            <v>3 S 01 200 00</v>
          </cell>
          <cell r="B848" t="str">
            <v>Escavação e carga mat. jazida (consv)</v>
          </cell>
          <cell r="E848" t="str">
            <v>m3</v>
          </cell>
          <cell r="F848">
            <v>6.81</v>
          </cell>
        </row>
        <row r="849">
          <cell r="A849" t="str">
            <v>3 S 01 401 00</v>
          </cell>
          <cell r="B849" t="str">
            <v>Recomposição de revestimento primário</v>
          </cell>
          <cell r="E849" t="str">
            <v>m3</v>
          </cell>
          <cell r="F849">
            <v>10.57</v>
          </cell>
        </row>
        <row r="850">
          <cell r="A850" t="str">
            <v>3 S 01 930 00</v>
          </cell>
          <cell r="B850" t="str">
            <v>Regularização mecânica da faixa de domínio</v>
          </cell>
          <cell r="E850" t="str">
            <v>m2</v>
          </cell>
          <cell r="F850">
            <v>0.15</v>
          </cell>
        </row>
        <row r="851">
          <cell r="A851" t="str">
            <v>3 S 02 200 00</v>
          </cell>
          <cell r="B851" t="str">
            <v>Solo p/ base de remendo profundo</v>
          </cell>
          <cell r="E851" t="str">
            <v>m3</v>
          </cell>
          <cell r="F851">
            <v>7.84</v>
          </cell>
        </row>
        <row r="852">
          <cell r="A852" t="str">
            <v>3 S 02 200 01</v>
          </cell>
          <cell r="B852" t="str">
            <v>Recomposição de camada granular do pavimento</v>
          </cell>
          <cell r="E852" t="str">
            <v>m3</v>
          </cell>
          <cell r="F852">
            <v>12.57</v>
          </cell>
        </row>
        <row r="853">
          <cell r="A853" t="str">
            <v>3 S 02 220 00</v>
          </cell>
          <cell r="B853" t="str">
            <v>Solo brita p/ base de rem. profundo</v>
          </cell>
          <cell r="E853" t="str">
            <v>m3</v>
          </cell>
          <cell r="F853">
            <v>19.899999999999999</v>
          </cell>
        </row>
        <row r="854">
          <cell r="A854" t="str">
            <v>3 S 02 230 00</v>
          </cell>
          <cell r="B854" t="str">
            <v>Brita para base de remendo profundo</v>
          </cell>
          <cell r="E854" t="str">
            <v>m3</v>
          </cell>
          <cell r="F854">
            <v>45.27</v>
          </cell>
        </row>
        <row r="855">
          <cell r="A855" t="str">
            <v>3 S 02 241 00</v>
          </cell>
          <cell r="B855" t="str">
            <v>Solo melhorado c/ cimento p/ base rem. profundo</v>
          </cell>
          <cell r="E855" t="str">
            <v>m3</v>
          </cell>
          <cell r="F855">
            <v>39.04</v>
          </cell>
        </row>
        <row r="856">
          <cell r="A856" t="str">
            <v>3 S 02 300 00</v>
          </cell>
          <cell r="B856" t="str">
            <v>Imprimação</v>
          </cell>
          <cell r="E856" t="str">
            <v>m2</v>
          </cell>
          <cell r="F856">
            <v>0.14000000000000001</v>
          </cell>
        </row>
        <row r="857">
          <cell r="A857" t="str">
            <v>3 S 02 400 00</v>
          </cell>
          <cell r="B857" t="str">
            <v>Pintura de ligação</v>
          </cell>
          <cell r="E857" t="str">
            <v>m2</v>
          </cell>
          <cell r="F857">
            <v>0.1</v>
          </cell>
        </row>
        <row r="858">
          <cell r="A858" t="str">
            <v>3 S 02 500 00</v>
          </cell>
          <cell r="B858" t="str">
            <v>Capa selante com pedrisco</v>
          </cell>
          <cell r="E858" t="str">
            <v>m2</v>
          </cell>
          <cell r="F858">
            <v>0.41</v>
          </cell>
        </row>
        <row r="859">
          <cell r="A859" t="str">
            <v>3 S 02 500 01</v>
          </cell>
          <cell r="B859" t="str">
            <v>Capa selante com areia</v>
          </cell>
          <cell r="E859" t="str">
            <v>m2</v>
          </cell>
          <cell r="F859">
            <v>0.21</v>
          </cell>
        </row>
        <row r="860">
          <cell r="A860" t="str">
            <v>3 S 02 500 02</v>
          </cell>
          <cell r="B860" t="str">
            <v>Tratamento superficial simples com CAP</v>
          </cell>
          <cell r="E860" t="str">
            <v>m2</v>
          </cell>
          <cell r="F860">
            <v>0.56999999999999995</v>
          </cell>
        </row>
        <row r="861">
          <cell r="A861" t="str">
            <v>3 S 02 500 03</v>
          </cell>
          <cell r="B861" t="str">
            <v>Tratamento superficial simples com emulsão</v>
          </cell>
          <cell r="E861" t="str">
            <v>m2</v>
          </cell>
          <cell r="F861">
            <v>0.54</v>
          </cell>
        </row>
        <row r="862">
          <cell r="A862" t="str">
            <v>3 S 02 500 04</v>
          </cell>
          <cell r="B862" t="str">
            <v>Tratamento superficial simples c/ banho diluído</v>
          </cell>
          <cell r="E862" t="str">
            <v>m2</v>
          </cell>
          <cell r="F862">
            <v>0.61</v>
          </cell>
        </row>
        <row r="863">
          <cell r="A863" t="str">
            <v>3 S 02 501 00</v>
          </cell>
          <cell r="B863" t="str">
            <v>Tratamento superficial duplo c/ CAP</v>
          </cell>
          <cell r="E863" t="str">
            <v>m2</v>
          </cell>
          <cell r="F863">
            <v>1.72</v>
          </cell>
        </row>
        <row r="864">
          <cell r="A864" t="str">
            <v>3 S 02 501 01</v>
          </cell>
          <cell r="B864" t="str">
            <v>Tratamento superficial duplo com emulsão</v>
          </cell>
          <cell r="E864" t="str">
            <v>m2</v>
          </cell>
          <cell r="F864">
            <v>1.7</v>
          </cell>
        </row>
        <row r="865">
          <cell r="A865" t="str">
            <v>3 S 02 501 02</v>
          </cell>
          <cell r="B865" t="str">
            <v>Tratamento superficial duplo com banho diluído</v>
          </cell>
          <cell r="E865" t="str">
            <v>m2</v>
          </cell>
          <cell r="F865">
            <v>1.86</v>
          </cell>
        </row>
        <row r="866">
          <cell r="A866" t="str">
            <v>3 S 02 502 00</v>
          </cell>
          <cell r="B866" t="str">
            <v>Tratamento superficial triplo com c.a.p.</v>
          </cell>
          <cell r="E866" t="str">
            <v>m2</v>
          </cell>
          <cell r="F866">
            <v>2.44</v>
          </cell>
        </row>
        <row r="867">
          <cell r="A867" t="str">
            <v>3 S 02 502 01</v>
          </cell>
          <cell r="B867" t="str">
            <v>Tratamento superficial triplo com emulsão</v>
          </cell>
          <cell r="E867" t="str">
            <v>m2</v>
          </cell>
          <cell r="F867">
            <v>2.4700000000000002</v>
          </cell>
        </row>
        <row r="868">
          <cell r="A868" t="str">
            <v>3 S 02 502 02</v>
          </cell>
          <cell r="B868" t="str">
            <v>Tratamento superficial triplo com banho diluído</v>
          </cell>
          <cell r="E868" t="str">
            <v>m2</v>
          </cell>
          <cell r="F868">
            <v>2.64</v>
          </cell>
        </row>
        <row r="869">
          <cell r="A869" t="str">
            <v>3 S 02 510 00</v>
          </cell>
          <cell r="B869" t="str">
            <v>Lama asfáltica fina (granulometrias I e II )</v>
          </cell>
          <cell r="E869" t="str">
            <v>m2</v>
          </cell>
          <cell r="F869">
            <v>0.59</v>
          </cell>
        </row>
        <row r="870">
          <cell r="A870" t="str">
            <v>3 S 02 510 01</v>
          </cell>
          <cell r="B870" t="str">
            <v>Lama asfáltica grossa (granulometrias III e IV)</v>
          </cell>
          <cell r="E870" t="str">
            <v>m2</v>
          </cell>
          <cell r="F870">
            <v>1.07</v>
          </cell>
        </row>
        <row r="871">
          <cell r="A871" t="str">
            <v>3 S 02 520 00</v>
          </cell>
          <cell r="B871" t="str">
            <v>Mistura areia-asfalto em betoneira</v>
          </cell>
          <cell r="E871" t="str">
            <v>m3</v>
          </cell>
          <cell r="F871">
            <v>29.78</v>
          </cell>
        </row>
        <row r="872">
          <cell r="A872" t="str">
            <v>3 S 02 520 01</v>
          </cell>
          <cell r="B872" t="str">
            <v>Mistura areia-asfalto usinada a frio</v>
          </cell>
          <cell r="E872" t="str">
            <v>m3</v>
          </cell>
          <cell r="F872">
            <v>19.96</v>
          </cell>
        </row>
        <row r="873">
          <cell r="A873" t="str">
            <v>3 S 02 520 02</v>
          </cell>
          <cell r="B873" t="str">
            <v>Rec.do rev. com areia asfalto a frio</v>
          </cell>
          <cell r="E873" t="str">
            <v>m3</v>
          </cell>
          <cell r="F873">
            <v>23.8</v>
          </cell>
        </row>
        <row r="874">
          <cell r="A874" t="str">
            <v>3 S 02 521 00</v>
          </cell>
          <cell r="B874" t="str">
            <v>Mistura areia-asfalto usinada a quente</v>
          </cell>
          <cell r="E874" t="str">
            <v>m3</v>
          </cell>
          <cell r="F874">
            <v>65.11</v>
          </cell>
        </row>
        <row r="875">
          <cell r="A875" t="str">
            <v>3 S 02 521 01</v>
          </cell>
          <cell r="B875" t="str">
            <v>Rec. do rev. com areia asfalto a quente</v>
          </cell>
          <cell r="E875" t="str">
            <v>m3</v>
          </cell>
          <cell r="F875">
            <v>16.22</v>
          </cell>
        </row>
        <row r="876">
          <cell r="A876" t="str">
            <v>3 S 02 530 00</v>
          </cell>
          <cell r="B876" t="str">
            <v>Mistura betuminosa em betoneira</v>
          </cell>
          <cell r="E876" t="str">
            <v>m3</v>
          </cell>
          <cell r="F876">
            <v>43.5</v>
          </cell>
        </row>
        <row r="877">
          <cell r="A877" t="str">
            <v>3 S 02 530 01</v>
          </cell>
          <cell r="B877" t="str">
            <v>Mistura betuminosa usinada a frio</v>
          </cell>
          <cell r="E877" t="str">
            <v>m3</v>
          </cell>
          <cell r="F877">
            <v>42.13</v>
          </cell>
        </row>
        <row r="878">
          <cell r="A878" t="str">
            <v>3 S 02 530 02</v>
          </cell>
          <cell r="B878" t="str">
            <v>Rec.do rev. com mistura betuminosa a frio</v>
          </cell>
          <cell r="E878" t="str">
            <v>m3</v>
          </cell>
          <cell r="F878">
            <v>26.99</v>
          </cell>
        </row>
        <row r="879">
          <cell r="A879" t="str">
            <v>3 S 02 540 00</v>
          </cell>
          <cell r="B879" t="str">
            <v>Mistura betuminosa usinada a quente</v>
          </cell>
          <cell r="E879" t="str">
            <v>m3</v>
          </cell>
          <cell r="F879">
            <v>84.21</v>
          </cell>
        </row>
        <row r="880">
          <cell r="A880" t="str">
            <v>3 S 02 540 01</v>
          </cell>
          <cell r="B880" t="str">
            <v>Rec.do rev.com mistura betuminosa a quente</v>
          </cell>
          <cell r="E880" t="str">
            <v>m3</v>
          </cell>
          <cell r="F880">
            <v>18.84</v>
          </cell>
        </row>
        <row r="881">
          <cell r="A881" t="str">
            <v>3 S 02 601 00</v>
          </cell>
          <cell r="B881" t="str">
            <v>Recomposição de placa de concreto</v>
          </cell>
          <cell r="E881" t="str">
            <v>m3</v>
          </cell>
          <cell r="F881">
            <v>243.59</v>
          </cell>
        </row>
        <row r="882">
          <cell r="A882" t="str">
            <v>3 S 02 900 00</v>
          </cell>
          <cell r="B882" t="str">
            <v>Remoção mecanizada de revestimento betuminoso</v>
          </cell>
          <cell r="E882" t="str">
            <v>m3</v>
          </cell>
          <cell r="F882">
            <v>6.65</v>
          </cell>
        </row>
        <row r="883">
          <cell r="A883" t="str">
            <v>3 S 02 901 00</v>
          </cell>
          <cell r="B883" t="str">
            <v>Remoção manual de revestimento betuminoso</v>
          </cell>
          <cell r="E883" t="str">
            <v>m3</v>
          </cell>
          <cell r="F883">
            <v>110.91</v>
          </cell>
        </row>
        <row r="884">
          <cell r="A884" t="str">
            <v>3 S 02 902 00</v>
          </cell>
          <cell r="B884" t="str">
            <v>Remoção mecanizada da camada granular do pavimento</v>
          </cell>
          <cell r="E884" t="str">
            <v>m3</v>
          </cell>
          <cell r="F884">
            <v>4.24</v>
          </cell>
        </row>
        <row r="885">
          <cell r="A885" t="str">
            <v>3 S 02 903 00</v>
          </cell>
          <cell r="B885" t="str">
            <v>Remoção manual da camada granular do pavimento</v>
          </cell>
          <cell r="E885" t="str">
            <v>m3</v>
          </cell>
          <cell r="F885">
            <v>58.52</v>
          </cell>
        </row>
        <row r="886">
          <cell r="A886" t="str">
            <v>3 S 02 999 00</v>
          </cell>
          <cell r="B886" t="str">
            <v>Peneiramento</v>
          </cell>
          <cell r="E886" t="str">
            <v>m3</v>
          </cell>
          <cell r="F886">
            <v>6.98</v>
          </cell>
        </row>
        <row r="887">
          <cell r="A887" t="str">
            <v>3 S 03 310 00</v>
          </cell>
          <cell r="B887" t="str">
            <v>Concreto ciclópico</v>
          </cell>
          <cell r="E887" t="str">
            <v>m3</v>
          </cell>
          <cell r="F887">
            <v>187.34</v>
          </cell>
        </row>
        <row r="888">
          <cell r="A888" t="str">
            <v>3 S 03 329 00</v>
          </cell>
          <cell r="B888" t="str">
            <v>Concreto de cimento (confecção e lançamento)</v>
          </cell>
          <cell r="E888" t="str">
            <v>m3</v>
          </cell>
          <cell r="F888">
            <v>234.67</v>
          </cell>
        </row>
        <row r="889">
          <cell r="A889" t="str">
            <v>3 S 03 329 01</v>
          </cell>
          <cell r="B889" t="str">
            <v>Concreto de cimento(confecção manual e lançamento)</v>
          </cell>
          <cell r="E889" t="str">
            <v>m3</v>
          </cell>
          <cell r="F889">
            <v>274.27</v>
          </cell>
        </row>
        <row r="890">
          <cell r="A890" t="str">
            <v>3 S 03 340 02</v>
          </cell>
          <cell r="B890" t="str">
            <v>Argamassa cimento areia 1-6</v>
          </cell>
          <cell r="E890" t="str">
            <v>m3</v>
          </cell>
          <cell r="F890">
            <v>200.78</v>
          </cell>
        </row>
        <row r="891">
          <cell r="A891" t="str">
            <v>3 S 03 340 03</v>
          </cell>
          <cell r="B891" t="str">
            <v>Argamassa cimento solo 1:10</v>
          </cell>
          <cell r="E891" t="str">
            <v>m3</v>
          </cell>
          <cell r="F891">
            <v>127.58</v>
          </cell>
        </row>
        <row r="892">
          <cell r="A892" t="str">
            <v>3 S 03 353 00</v>
          </cell>
          <cell r="B892" t="str">
            <v>Dobragem e colocação de armadura</v>
          </cell>
          <cell r="E892" t="str">
            <v>kg</v>
          </cell>
          <cell r="F892">
            <v>4.55</v>
          </cell>
        </row>
        <row r="893">
          <cell r="A893" t="str">
            <v>3 S 03 370 00</v>
          </cell>
          <cell r="B893" t="str">
            <v>Forma comum de madeira</v>
          </cell>
          <cell r="E893" t="str">
            <v>m2</v>
          </cell>
          <cell r="F893">
            <v>30.84</v>
          </cell>
        </row>
        <row r="894">
          <cell r="A894" t="str">
            <v>3 S 03 940 01</v>
          </cell>
          <cell r="B894" t="str">
            <v>Reaterro e compactação p/ bueiro</v>
          </cell>
          <cell r="E894" t="str">
            <v>m3</v>
          </cell>
          <cell r="F894">
            <v>16.04</v>
          </cell>
        </row>
        <row r="895">
          <cell r="A895" t="str">
            <v>3 S 03 940 02</v>
          </cell>
          <cell r="B895" t="str">
            <v>Reaterro apiloado</v>
          </cell>
          <cell r="E895" t="str">
            <v>m3</v>
          </cell>
          <cell r="F895">
            <v>10.5</v>
          </cell>
        </row>
        <row r="896">
          <cell r="A896" t="str">
            <v>3 S 03 950 00</v>
          </cell>
          <cell r="B896" t="str">
            <v>Limpeza de ponte</v>
          </cell>
          <cell r="E896" t="str">
            <v>m</v>
          </cell>
          <cell r="F896">
            <v>2.5299999999999998</v>
          </cell>
        </row>
        <row r="897">
          <cell r="A897" t="str">
            <v>3 S 04 000 00</v>
          </cell>
          <cell r="B897" t="str">
            <v>Escavação manual em material de 1a categoria</v>
          </cell>
          <cell r="E897" t="str">
            <v>m3</v>
          </cell>
          <cell r="F897">
            <v>18.95</v>
          </cell>
        </row>
        <row r="898">
          <cell r="A898" t="str">
            <v>3 S 04 000 01</v>
          </cell>
          <cell r="B898" t="str">
            <v>Escavação manual em material de 2a categoria</v>
          </cell>
          <cell r="E898" t="str">
            <v>m3</v>
          </cell>
          <cell r="F898">
            <v>25.27</v>
          </cell>
        </row>
        <row r="899">
          <cell r="A899" t="str">
            <v>3 S 04 001 00</v>
          </cell>
          <cell r="B899" t="str">
            <v>Escavação mecaniz. de vala em mater. de 1a cat.</v>
          </cell>
          <cell r="E899" t="str">
            <v>m3</v>
          </cell>
          <cell r="F899">
            <v>4.37</v>
          </cell>
        </row>
        <row r="900">
          <cell r="A900" t="str">
            <v>3 S 04 010 00</v>
          </cell>
          <cell r="B900" t="str">
            <v>Escavação mecaniz.de vala em material de 2a cat.</v>
          </cell>
          <cell r="E900" t="str">
            <v>m3</v>
          </cell>
          <cell r="F900">
            <v>5.46</v>
          </cell>
        </row>
        <row r="901">
          <cell r="A901" t="str">
            <v>3 S 04 020 00</v>
          </cell>
          <cell r="B901" t="str">
            <v>Escavação e carga de material de 3a cat. em valas</v>
          </cell>
          <cell r="E901" t="str">
            <v>m3</v>
          </cell>
          <cell r="F901">
            <v>52.49</v>
          </cell>
        </row>
        <row r="902">
          <cell r="A902" t="str">
            <v>3 S 04 300 16</v>
          </cell>
          <cell r="B902" t="str">
            <v>Bueiro met. chapa múltipla D=1,60m galv.</v>
          </cell>
          <cell r="E902" t="str">
            <v>m</v>
          </cell>
          <cell r="F902">
            <v>1036.74</v>
          </cell>
        </row>
        <row r="903">
          <cell r="A903" t="str">
            <v>3 S 04 300 20</v>
          </cell>
          <cell r="B903" t="str">
            <v>Bueiro met. chapa múltipla D=2,00m galv.</v>
          </cell>
          <cell r="E903" t="str">
            <v>m</v>
          </cell>
          <cell r="F903">
            <v>1285.8</v>
          </cell>
        </row>
        <row r="904">
          <cell r="A904" t="str">
            <v>3 S 04 301 16</v>
          </cell>
          <cell r="B904" t="str">
            <v>Bueiro met.chapas múlt. D=1,60 m rev. epoxy</v>
          </cell>
          <cell r="E904" t="str">
            <v>m</v>
          </cell>
          <cell r="F904">
            <v>1085.56</v>
          </cell>
        </row>
        <row r="905">
          <cell r="A905" t="str">
            <v>3 S 04 301 20</v>
          </cell>
          <cell r="B905" t="str">
            <v>Bueiro met. chapas múlt. D=2,00 m rev. epoxy</v>
          </cell>
          <cell r="E905" t="str">
            <v>m</v>
          </cell>
          <cell r="F905">
            <v>1346.44</v>
          </cell>
        </row>
        <row r="906">
          <cell r="A906" t="str">
            <v>3 S 04 310 16</v>
          </cell>
          <cell r="B906" t="str">
            <v>Bueiro met. s/interrupção tráf. D=1,60 m galv.</v>
          </cell>
          <cell r="E906" t="str">
            <v>m</v>
          </cell>
          <cell r="F906">
            <v>1958.05</v>
          </cell>
        </row>
        <row r="907">
          <cell r="A907" t="str">
            <v>3 S 04 310 20</v>
          </cell>
          <cell r="B907" t="str">
            <v>Bueiro met. s/interrupção tráf. D=2,00 m galv.</v>
          </cell>
          <cell r="E907" t="str">
            <v>m</v>
          </cell>
          <cell r="F907">
            <v>2435.4499999999998</v>
          </cell>
        </row>
        <row r="908">
          <cell r="A908" t="str">
            <v>3 S 04 311 16</v>
          </cell>
          <cell r="B908" t="str">
            <v>Bueiro met.s/interrupção tráf. D=1,60 m rev. epoxy</v>
          </cell>
          <cell r="E908" t="str">
            <v>m</v>
          </cell>
          <cell r="F908">
            <v>2031.03</v>
          </cell>
        </row>
        <row r="909">
          <cell r="A909" t="str">
            <v>3 S 04 311 20</v>
          </cell>
          <cell r="B909" t="str">
            <v>Bueiro met.s/interrupção tráf. D=2,00 m rev. epoxy</v>
          </cell>
          <cell r="E909" t="str">
            <v>m</v>
          </cell>
          <cell r="F909">
            <v>2442.35</v>
          </cell>
        </row>
        <row r="910">
          <cell r="A910" t="str">
            <v>3 S 04 590 00</v>
          </cell>
          <cell r="B910" t="str">
            <v>Assentamento de dreno profundo</v>
          </cell>
          <cell r="E910" t="str">
            <v>m</v>
          </cell>
          <cell r="F910">
            <v>40.96</v>
          </cell>
        </row>
        <row r="911">
          <cell r="A911" t="str">
            <v>3 S 04 999 08</v>
          </cell>
          <cell r="B911" t="str">
            <v>Selo de argila apiloado com solo local</v>
          </cell>
          <cell r="E911" t="str">
            <v>m3</v>
          </cell>
          <cell r="F911">
            <v>10.5</v>
          </cell>
        </row>
        <row r="912">
          <cell r="A912" t="str">
            <v>3 S 05 000 00</v>
          </cell>
          <cell r="B912" t="str">
            <v>Enrocamento de pedra arrumada</v>
          </cell>
          <cell r="E912" t="str">
            <v>m3</v>
          </cell>
          <cell r="F912">
            <v>73.02</v>
          </cell>
        </row>
        <row r="913">
          <cell r="A913" t="str">
            <v>3 S 05 001 00</v>
          </cell>
          <cell r="B913" t="str">
            <v>Enrocamento de pedra jogada</v>
          </cell>
          <cell r="E913" t="str">
            <v>m3</v>
          </cell>
          <cell r="F913">
            <v>48.23</v>
          </cell>
        </row>
        <row r="914">
          <cell r="A914" t="str">
            <v>3 S 05 101 01</v>
          </cell>
          <cell r="B914" t="str">
            <v>Revestimento vegetal com mudas</v>
          </cell>
          <cell r="E914" t="str">
            <v>m2</v>
          </cell>
          <cell r="F914">
            <v>3.47</v>
          </cell>
        </row>
        <row r="915">
          <cell r="A915" t="str">
            <v>3 S 05 101 02</v>
          </cell>
          <cell r="B915" t="str">
            <v>Revestimento vegetal com grama em leivas</v>
          </cell>
          <cell r="E915" t="str">
            <v>m2</v>
          </cell>
          <cell r="F915">
            <v>3.7</v>
          </cell>
        </row>
        <row r="916">
          <cell r="A916" t="str">
            <v>3 S 08 001 00</v>
          </cell>
          <cell r="B916" t="str">
            <v>Reconformação da plataforma</v>
          </cell>
          <cell r="E916" t="str">
            <v>ha</v>
          </cell>
          <cell r="F916">
            <v>120.63</v>
          </cell>
        </row>
        <row r="917">
          <cell r="A917" t="str">
            <v>3 S 08 100 00</v>
          </cell>
          <cell r="B917" t="str">
            <v>Tapa buraco</v>
          </cell>
          <cell r="E917" t="str">
            <v>m3</v>
          </cell>
          <cell r="F917">
            <v>110.38</v>
          </cell>
        </row>
        <row r="918">
          <cell r="A918" t="str">
            <v>3 S 08 101 01</v>
          </cell>
          <cell r="B918" t="str">
            <v>Remendo profundo com demolição manual</v>
          </cell>
          <cell r="E918" t="str">
            <v>m3</v>
          </cell>
          <cell r="F918">
            <v>129.85</v>
          </cell>
        </row>
        <row r="919">
          <cell r="A919" t="str">
            <v>3 S 08 101 02</v>
          </cell>
          <cell r="B919" t="str">
            <v>Remendo profundo com demolição mecanizada</v>
          </cell>
          <cell r="E919" t="str">
            <v>m3</v>
          </cell>
          <cell r="F919">
            <v>94.79</v>
          </cell>
        </row>
        <row r="920">
          <cell r="A920" t="str">
            <v>3 S 08 102 00</v>
          </cell>
          <cell r="B920" t="str">
            <v>Limpeza ench. juntas pav. concr. a quente (consv)</v>
          </cell>
          <cell r="E920" t="str">
            <v>m</v>
          </cell>
          <cell r="F920">
            <v>1.54</v>
          </cell>
        </row>
        <row r="921">
          <cell r="A921" t="str">
            <v>3 S 08 102 01</v>
          </cell>
          <cell r="B921" t="str">
            <v>Limpeza ench. juntas pav. concr. a frio (consv)</v>
          </cell>
          <cell r="E921" t="str">
            <v>m</v>
          </cell>
          <cell r="F921">
            <v>1.23</v>
          </cell>
        </row>
        <row r="922">
          <cell r="A922" t="str">
            <v>3 S 08 103 00</v>
          </cell>
          <cell r="B922" t="str">
            <v>Selagem de trinca</v>
          </cell>
          <cell r="E922" t="str">
            <v>l</v>
          </cell>
          <cell r="F922">
            <v>0.96</v>
          </cell>
        </row>
        <row r="923">
          <cell r="A923" t="str">
            <v>3 S 08 104 01</v>
          </cell>
          <cell r="B923" t="str">
            <v>Combate à exsudação com areia</v>
          </cell>
          <cell r="E923" t="str">
            <v>m2</v>
          </cell>
          <cell r="F923">
            <v>0.32</v>
          </cell>
        </row>
        <row r="924">
          <cell r="A924" t="str">
            <v>3 S 08 104 02</v>
          </cell>
          <cell r="B924" t="str">
            <v>Combate à exsudação com pedrisco</v>
          </cell>
          <cell r="E924" t="str">
            <v>m2</v>
          </cell>
          <cell r="F924">
            <v>0.39</v>
          </cell>
        </row>
        <row r="925">
          <cell r="A925" t="str">
            <v>3 S 08 109 00</v>
          </cell>
          <cell r="B925" t="str">
            <v>Correção de defeitos com mistura betuminosa</v>
          </cell>
          <cell r="E925" t="str">
            <v>m3</v>
          </cell>
          <cell r="F925">
            <v>69.45</v>
          </cell>
        </row>
        <row r="926">
          <cell r="A926" t="str">
            <v>3 S 08 109 12</v>
          </cell>
          <cell r="B926" t="str">
            <v>Correção de defeitos por fresagem descontínua</v>
          </cell>
          <cell r="E926" t="str">
            <v>m3</v>
          </cell>
          <cell r="F926">
            <v>152.65</v>
          </cell>
        </row>
        <row r="927">
          <cell r="A927" t="str">
            <v>3 S 08 110 00</v>
          </cell>
          <cell r="B927" t="str">
            <v>Correção de defeitos por penetração</v>
          </cell>
          <cell r="E927" t="str">
            <v>m2</v>
          </cell>
          <cell r="F927">
            <v>7.66</v>
          </cell>
        </row>
        <row r="928">
          <cell r="A928" t="str">
            <v>3 S 08 200 00</v>
          </cell>
          <cell r="B928" t="str">
            <v>Recomp. de guarda corpo</v>
          </cell>
          <cell r="E928" t="str">
            <v>m</v>
          </cell>
          <cell r="F928">
            <v>67</v>
          </cell>
        </row>
        <row r="929">
          <cell r="A929" t="str">
            <v>3 S 08 200 01</v>
          </cell>
          <cell r="B929" t="str">
            <v>Recomposição de sarjeta em alvenaria de tijolo</v>
          </cell>
          <cell r="E929" t="str">
            <v>m2</v>
          </cell>
          <cell r="F929">
            <v>30.01</v>
          </cell>
        </row>
        <row r="930">
          <cell r="A930" t="str">
            <v>3 S 08 300 01</v>
          </cell>
          <cell r="B930" t="str">
            <v>Limpeza de sarjeta e meio fio</v>
          </cell>
          <cell r="E930" t="str">
            <v>m</v>
          </cell>
          <cell r="F930">
            <v>0.21</v>
          </cell>
        </row>
        <row r="931">
          <cell r="A931" t="str">
            <v>3 S 08 301 01</v>
          </cell>
          <cell r="B931" t="str">
            <v>Limpeza de valeta de corte</v>
          </cell>
          <cell r="E931" t="str">
            <v>m</v>
          </cell>
          <cell r="F931">
            <v>0.32</v>
          </cell>
        </row>
        <row r="932">
          <cell r="A932" t="str">
            <v>3 S 08 301 02</v>
          </cell>
          <cell r="B932" t="str">
            <v>Limpeza de vala de drenagem</v>
          </cell>
          <cell r="E932" t="str">
            <v>m</v>
          </cell>
          <cell r="F932">
            <v>1.28</v>
          </cell>
        </row>
        <row r="933">
          <cell r="A933" t="str">
            <v>3 S 08 301 03</v>
          </cell>
          <cell r="B933" t="str">
            <v>Limpeza de descida d'água</v>
          </cell>
          <cell r="E933" t="str">
            <v>m</v>
          </cell>
          <cell r="F933">
            <v>0.42</v>
          </cell>
        </row>
        <row r="934">
          <cell r="A934" t="str">
            <v>3 S 08 302 01</v>
          </cell>
          <cell r="B934" t="str">
            <v>Limpeza de bueiro</v>
          </cell>
          <cell r="E934" t="str">
            <v>m3</v>
          </cell>
          <cell r="F934">
            <v>6.98</v>
          </cell>
        </row>
        <row r="935">
          <cell r="A935" t="str">
            <v>3 S 08 302 02</v>
          </cell>
          <cell r="B935" t="str">
            <v>Desobstrução de bueiro</v>
          </cell>
          <cell r="E935" t="str">
            <v>m3</v>
          </cell>
          <cell r="F935">
            <v>20.37</v>
          </cell>
        </row>
        <row r="936">
          <cell r="A936" t="str">
            <v>3 S 08 302 03</v>
          </cell>
          <cell r="B936" t="str">
            <v>Assentamento de tubo D=0,60 m</v>
          </cell>
          <cell r="E936" t="str">
            <v>m</v>
          </cell>
          <cell r="F936">
            <v>138.94</v>
          </cell>
        </row>
        <row r="937">
          <cell r="A937" t="str">
            <v>3 S 08 302 04</v>
          </cell>
          <cell r="B937" t="str">
            <v>Assentamento de tubo D=0,80 m</v>
          </cell>
          <cell r="E937" t="str">
            <v>m</v>
          </cell>
          <cell r="F937">
            <v>210.07</v>
          </cell>
        </row>
        <row r="938">
          <cell r="A938" t="str">
            <v>3 S 08 302 05</v>
          </cell>
          <cell r="B938" t="str">
            <v>Assentamento de tubo D=1,0 m</v>
          </cell>
          <cell r="E938" t="str">
            <v>m</v>
          </cell>
          <cell r="F938">
            <v>309.63</v>
          </cell>
        </row>
        <row r="939">
          <cell r="A939" t="str">
            <v>3 S 08 302 06</v>
          </cell>
          <cell r="B939" t="str">
            <v>Assentamento de tubo D=1,20 m</v>
          </cell>
          <cell r="E939" t="str">
            <v>m</v>
          </cell>
          <cell r="F939">
            <v>446.58</v>
          </cell>
        </row>
        <row r="940">
          <cell r="A940" t="str">
            <v>3 S 08 400 00</v>
          </cell>
          <cell r="B940" t="str">
            <v>Limpeza de placa de sinalização</v>
          </cell>
          <cell r="E940" t="str">
            <v>m2</v>
          </cell>
          <cell r="F940">
            <v>3.06</v>
          </cell>
        </row>
        <row r="941">
          <cell r="A941" t="str">
            <v>3 S 08 400 01</v>
          </cell>
          <cell r="B941" t="str">
            <v>Recomposição placa de sinalização</v>
          </cell>
          <cell r="E941" t="str">
            <v>m2</v>
          </cell>
          <cell r="F941">
            <v>12.73</v>
          </cell>
        </row>
        <row r="942">
          <cell r="A942" t="str">
            <v>3 S 08 400 02</v>
          </cell>
          <cell r="B942" t="str">
            <v>Substituição de balizador</v>
          </cell>
          <cell r="E942" t="str">
            <v>un</v>
          </cell>
          <cell r="F942">
            <v>15.52</v>
          </cell>
        </row>
        <row r="943">
          <cell r="A943" t="str">
            <v>3 S 08 401 00</v>
          </cell>
          <cell r="B943" t="str">
            <v>Recomposição de defensa metálica</v>
          </cell>
          <cell r="E943" t="str">
            <v>m</v>
          </cell>
          <cell r="F943">
            <v>127.92</v>
          </cell>
        </row>
        <row r="944">
          <cell r="A944" t="str">
            <v>3 S 08 402 00</v>
          </cell>
          <cell r="B944" t="str">
            <v>Caiação</v>
          </cell>
          <cell r="E944" t="str">
            <v>m2</v>
          </cell>
          <cell r="F944">
            <v>0.97</v>
          </cell>
        </row>
        <row r="945">
          <cell r="A945" t="str">
            <v>3 S 08 403 00</v>
          </cell>
          <cell r="B945" t="str">
            <v>Renovação de sinalização horizontal</v>
          </cell>
          <cell r="E945" t="str">
            <v>m2</v>
          </cell>
          <cell r="F945">
            <v>19.87</v>
          </cell>
        </row>
        <row r="946">
          <cell r="A946" t="str">
            <v>3 S 08 404 00</v>
          </cell>
          <cell r="B946" t="str">
            <v>Recomp. tot. cerca c/ mourão de conc. secção quad.</v>
          </cell>
          <cell r="E946" t="str">
            <v>m</v>
          </cell>
          <cell r="F946">
            <v>14.72</v>
          </cell>
        </row>
        <row r="947">
          <cell r="A947" t="str">
            <v>3 S 08 404 01</v>
          </cell>
          <cell r="B947" t="str">
            <v>Recomp. parc. cerca de conc. seção quad. - mourão</v>
          </cell>
          <cell r="E947" t="str">
            <v>m</v>
          </cell>
          <cell r="F947">
            <v>12.62</v>
          </cell>
        </row>
        <row r="948">
          <cell r="A948" t="str">
            <v>3 S 08 404 02</v>
          </cell>
          <cell r="B948" t="str">
            <v>Recomp. parc. cerca c/ mourão de concr.-arame</v>
          </cell>
          <cell r="E948" t="str">
            <v>m</v>
          </cell>
          <cell r="F948">
            <v>2.71</v>
          </cell>
        </row>
        <row r="949">
          <cell r="A949" t="str">
            <v>3 S 08 404 03</v>
          </cell>
          <cell r="B949" t="str">
            <v>Recomp. tot. cerca c/ mourão concr. seção triang.</v>
          </cell>
          <cell r="E949" t="str">
            <v>m</v>
          </cell>
          <cell r="F949">
            <v>12.13</v>
          </cell>
        </row>
        <row r="950">
          <cell r="A950" t="str">
            <v>3 S 08 404 04</v>
          </cell>
          <cell r="B950" t="str">
            <v>Recomp. parc. cerca c/ mourão concr. seção triang.</v>
          </cell>
          <cell r="E950" t="str">
            <v>m</v>
          </cell>
          <cell r="F950">
            <v>10.34</v>
          </cell>
        </row>
        <row r="951">
          <cell r="A951" t="str">
            <v>3 S 08 414 00</v>
          </cell>
          <cell r="B951" t="str">
            <v>Recomposição total de cerca com mourão de madeira</v>
          </cell>
          <cell r="E951" t="str">
            <v>m</v>
          </cell>
          <cell r="F951">
            <v>6.84</v>
          </cell>
        </row>
        <row r="952">
          <cell r="A952" t="str">
            <v>3 S 08 414 01</v>
          </cell>
          <cell r="B952" t="str">
            <v>Recomposição parcial cerca de madeira - mourão</v>
          </cell>
          <cell r="E952" t="str">
            <v>m</v>
          </cell>
          <cell r="F952">
            <v>5.64</v>
          </cell>
        </row>
        <row r="953">
          <cell r="A953" t="str">
            <v>3 S 08 414 02</v>
          </cell>
          <cell r="B953" t="str">
            <v>Recomp. parcial cerca c/ mourão de madeira - arame</v>
          </cell>
          <cell r="E953" t="str">
            <v>m</v>
          </cell>
          <cell r="F953">
            <v>2.0699999999999998</v>
          </cell>
        </row>
        <row r="954">
          <cell r="A954" t="str">
            <v>3 S 08 500 00</v>
          </cell>
          <cell r="B954" t="str">
            <v>Recomposição manual de aterro</v>
          </cell>
          <cell r="E954" t="str">
            <v>m3</v>
          </cell>
          <cell r="F954">
            <v>52</v>
          </cell>
        </row>
        <row r="955">
          <cell r="A955" t="str">
            <v>3 S 08 501 00</v>
          </cell>
          <cell r="B955" t="str">
            <v>Recomposição mecanizada de aterro</v>
          </cell>
          <cell r="E955" t="str">
            <v>m3</v>
          </cell>
          <cell r="F955">
            <v>15.04</v>
          </cell>
        </row>
        <row r="956">
          <cell r="A956" t="str">
            <v>3 S 08 510 00</v>
          </cell>
          <cell r="B956" t="str">
            <v>Remoção manual de barreira em solo</v>
          </cell>
          <cell r="E956" t="str">
            <v>m3</v>
          </cell>
          <cell r="F956">
            <v>13</v>
          </cell>
        </row>
        <row r="957">
          <cell r="A957" t="str">
            <v>3 S 08 510 01</v>
          </cell>
          <cell r="B957" t="str">
            <v>Remoção manual de barreira em rocha</v>
          </cell>
          <cell r="E957" t="str">
            <v>m3</v>
          </cell>
          <cell r="F957">
            <v>16.260000000000002</v>
          </cell>
        </row>
        <row r="958">
          <cell r="A958" t="str">
            <v>3 S 08 511 00</v>
          </cell>
          <cell r="B958" t="str">
            <v>Remoção mecanizada de barreira - solo</v>
          </cell>
          <cell r="E958" t="str">
            <v>m3</v>
          </cell>
          <cell r="F958">
            <v>3.23</v>
          </cell>
        </row>
        <row r="959">
          <cell r="A959" t="str">
            <v>3 S 08 512 00</v>
          </cell>
          <cell r="B959" t="str">
            <v>Remoção mecanizada de barreira - rocha</v>
          </cell>
          <cell r="E959" t="str">
            <v>m3</v>
          </cell>
          <cell r="F959">
            <v>4.95</v>
          </cell>
        </row>
        <row r="960">
          <cell r="A960" t="str">
            <v>3 S 08 513 00</v>
          </cell>
          <cell r="B960" t="str">
            <v>Remoção de matacões</v>
          </cell>
          <cell r="E960" t="str">
            <v>m3</v>
          </cell>
          <cell r="F960">
            <v>43.7</v>
          </cell>
        </row>
        <row r="961">
          <cell r="A961" t="str">
            <v>3 S 08 900 00</v>
          </cell>
          <cell r="B961" t="str">
            <v>Roçada manual</v>
          </cell>
          <cell r="E961" t="str">
            <v>ha</v>
          </cell>
          <cell r="F961">
            <v>581.79999999999995</v>
          </cell>
        </row>
        <row r="962">
          <cell r="A962" t="str">
            <v>3 S 08 900 01</v>
          </cell>
          <cell r="B962" t="str">
            <v>Roçada de capim colonião</v>
          </cell>
          <cell r="E962" t="str">
            <v>ha</v>
          </cell>
          <cell r="F962">
            <v>1396.33</v>
          </cell>
        </row>
        <row r="963">
          <cell r="A963" t="str">
            <v>3 S 08 901 00</v>
          </cell>
          <cell r="B963" t="str">
            <v>Roçada mecanizada</v>
          </cell>
          <cell r="E963" t="str">
            <v>ha</v>
          </cell>
          <cell r="F963">
            <v>189.77</v>
          </cell>
        </row>
        <row r="964">
          <cell r="A964" t="str">
            <v>3 S 08 901 01</v>
          </cell>
          <cell r="B964" t="str">
            <v>Corte e limpeza de áreas gramadas</v>
          </cell>
          <cell r="E964" t="str">
            <v>m2</v>
          </cell>
          <cell r="F964">
            <v>0.06</v>
          </cell>
        </row>
        <row r="965">
          <cell r="A965" t="str">
            <v>3 S 08 910 00</v>
          </cell>
          <cell r="B965" t="str">
            <v>Capina manual</v>
          </cell>
          <cell r="E965" t="str">
            <v>m2</v>
          </cell>
          <cell r="F965">
            <v>0.23</v>
          </cell>
        </row>
        <row r="966">
          <cell r="A966" t="str">
            <v>3 S 09 001 00</v>
          </cell>
          <cell r="B966" t="str">
            <v>Transporte local c/ basc. 5m3 em rodov. não pav.</v>
          </cell>
          <cell r="E966" t="str">
            <v>tkm</v>
          </cell>
          <cell r="F966">
            <v>0.54</v>
          </cell>
        </row>
        <row r="967">
          <cell r="A967" t="str">
            <v>3 S 09 001 06</v>
          </cell>
          <cell r="B967" t="str">
            <v>Transporte local c/ basc. 10m3 em rodov. não pav.</v>
          </cell>
          <cell r="E967" t="str">
            <v>tkm</v>
          </cell>
          <cell r="F967">
            <v>0.55000000000000004</v>
          </cell>
        </row>
        <row r="968">
          <cell r="A968" t="str">
            <v>3 S 09 001 41</v>
          </cell>
          <cell r="B968" t="str">
            <v>Transp. local c/ carroceria 4t em rodov. não pav.</v>
          </cell>
          <cell r="E968" t="str">
            <v>tkm</v>
          </cell>
          <cell r="F968">
            <v>0.78</v>
          </cell>
        </row>
        <row r="969">
          <cell r="A969" t="str">
            <v>3 S 09 001 90</v>
          </cell>
          <cell r="B969" t="str">
            <v>Transporte comercial c/ carroc. rodov. não pav.</v>
          </cell>
          <cell r="E969" t="str">
            <v>tkm</v>
          </cell>
          <cell r="F969">
            <v>0.36</v>
          </cell>
        </row>
        <row r="970">
          <cell r="A970" t="str">
            <v>3 S 09 002 00</v>
          </cell>
          <cell r="B970" t="str">
            <v>Transporte local basc. 5m3 em rodov. pav.</v>
          </cell>
          <cell r="E970" t="str">
            <v>tkm</v>
          </cell>
          <cell r="F970">
            <v>0.43</v>
          </cell>
        </row>
        <row r="971">
          <cell r="A971" t="str">
            <v>3 S 09 002 03</v>
          </cell>
          <cell r="B971" t="str">
            <v>Transporte local de material para remendos</v>
          </cell>
          <cell r="E971" t="str">
            <v>tkm</v>
          </cell>
          <cell r="F971">
            <v>0.64</v>
          </cell>
        </row>
        <row r="972">
          <cell r="A972" t="str">
            <v>3 S 09 002 06</v>
          </cell>
          <cell r="B972" t="str">
            <v>Transporte local c/ basc. 10m3 em rodov. pav.</v>
          </cell>
          <cell r="E972" t="str">
            <v>tkm</v>
          </cell>
          <cell r="F972">
            <v>0.41</v>
          </cell>
        </row>
        <row r="973">
          <cell r="A973" t="str">
            <v>3 S 09 002 41</v>
          </cell>
          <cell r="B973" t="str">
            <v>Transp. local c/ carroceria 4t em rodov. pav.</v>
          </cell>
          <cell r="E973" t="str">
            <v>tkm</v>
          </cell>
          <cell r="F973">
            <v>0.6</v>
          </cell>
        </row>
        <row r="974">
          <cell r="A974" t="str">
            <v>3 S 09 002 90</v>
          </cell>
          <cell r="B974" t="str">
            <v>Transporte comercial c/ carroceria rodov. pav.</v>
          </cell>
          <cell r="E974" t="str">
            <v>tkm</v>
          </cell>
          <cell r="F974">
            <v>0.24</v>
          </cell>
        </row>
        <row r="975">
          <cell r="A975" t="str">
            <v>3 S 09 102 00</v>
          </cell>
          <cell r="B975" t="str">
            <v>Transporte local material betuminoso</v>
          </cell>
          <cell r="E975" t="str">
            <v>tkm</v>
          </cell>
          <cell r="F975">
            <v>1.03</v>
          </cell>
        </row>
        <row r="976">
          <cell r="A976" t="str">
            <v>3 S 09 201 70</v>
          </cell>
          <cell r="B976" t="str">
            <v>Transp. local água c/ cam. tanque rodov. não pav.</v>
          </cell>
          <cell r="E976" t="str">
            <v>tkm</v>
          </cell>
          <cell r="F976">
            <v>1.07</v>
          </cell>
        </row>
        <row r="977">
          <cell r="A977" t="str">
            <v>3 S 09 202 70</v>
          </cell>
          <cell r="B977" t="str">
            <v>Transp. local água c/ cam. tanque em rodov. pav.</v>
          </cell>
          <cell r="E977" t="str">
            <v>tkm</v>
          </cell>
          <cell r="F977">
            <v>0.84</v>
          </cell>
        </row>
        <row r="978">
          <cell r="B978" t="str">
            <v>Sinalização</v>
          </cell>
        </row>
        <row r="979">
          <cell r="A979" t="str">
            <v>4 S 03 300 01</v>
          </cell>
          <cell r="B979" t="str">
            <v>Confecção e lanç. de concreto magro em betoneira</v>
          </cell>
          <cell r="E979" t="str">
            <v>m3</v>
          </cell>
          <cell r="F979">
            <v>182.92</v>
          </cell>
        </row>
        <row r="980">
          <cell r="A980" t="str">
            <v>4 S 03 323 01</v>
          </cell>
          <cell r="B980" t="str">
            <v>Conc.estr.fck=22 MPa contr.raz.uso ger.conf.e lanç</v>
          </cell>
          <cell r="E980" t="str">
            <v>m3</v>
          </cell>
          <cell r="F980">
            <v>291.39</v>
          </cell>
        </row>
        <row r="981">
          <cell r="A981" t="str">
            <v>4 S 03 353 00</v>
          </cell>
          <cell r="B981" t="str">
            <v>Fornecimento, preparo colocação aço CA-50</v>
          </cell>
          <cell r="E981" t="str">
            <v>kg</v>
          </cell>
          <cell r="F981">
            <v>4.8</v>
          </cell>
        </row>
        <row r="982">
          <cell r="A982" t="str">
            <v>4 S 03 370 00</v>
          </cell>
          <cell r="B982" t="str">
            <v>Forma comum de madeira</v>
          </cell>
          <cell r="E982" t="str">
            <v>m2</v>
          </cell>
          <cell r="F982">
            <v>30.84</v>
          </cell>
        </row>
        <row r="983">
          <cell r="A983" t="str">
            <v>4 S 06 000 01</v>
          </cell>
          <cell r="B983" t="str">
            <v>Defensa maleável simples (forn./ impl.)</v>
          </cell>
          <cell r="E983" t="str">
            <v>m</v>
          </cell>
          <cell r="F983">
            <v>183.82</v>
          </cell>
        </row>
        <row r="984">
          <cell r="A984" t="str">
            <v>4 S 06 000 02</v>
          </cell>
          <cell r="B984" t="str">
            <v>Ancoragem de defensa maleável simples (forn/ impl)</v>
          </cell>
          <cell r="E984" t="str">
            <v>m</v>
          </cell>
          <cell r="F984">
            <v>201.4</v>
          </cell>
        </row>
        <row r="985">
          <cell r="A985" t="str">
            <v>4 S 06 000 11</v>
          </cell>
          <cell r="B985" t="str">
            <v>Defensa maleável dupla (forn./ impl.)</v>
          </cell>
          <cell r="E985" t="str">
            <v>m</v>
          </cell>
          <cell r="F985">
            <v>228.84</v>
          </cell>
        </row>
        <row r="986">
          <cell r="A986" t="str">
            <v>4 S 06 000 12</v>
          </cell>
          <cell r="B986" t="str">
            <v>Ancoragem de defensa maleável dupla (forn./ impl.)</v>
          </cell>
          <cell r="E986" t="str">
            <v>m</v>
          </cell>
          <cell r="F986">
            <v>249.65</v>
          </cell>
        </row>
        <row r="987">
          <cell r="A987" t="str">
            <v>4 S 06 010 01</v>
          </cell>
          <cell r="B987" t="str">
            <v>Defensa semi-maleável simples (forn./ impl.)</v>
          </cell>
          <cell r="E987" t="str">
            <v>m</v>
          </cell>
          <cell r="F987">
            <v>127.24</v>
          </cell>
        </row>
        <row r="988">
          <cell r="A988" t="str">
            <v>4 S 06 010 02</v>
          </cell>
          <cell r="B988" t="str">
            <v>Ancoragem defensa semi-maleável simples (forn/imp)</v>
          </cell>
          <cell r="E988" t="str">
            <v>m</v>
          </cell>
          <cell r="F988">
            <v>139.97</v>
          </cell>
        </row>
        <row r="989">
          <cell r="A989" t="str">
            <v>4 S 06 010 11</v>
          </cell>
          <cell r="B989" t="str">
            <v>Defensa semi-maleável dupla (forn./ impl.)</v>
          </cell>
          <cell r="E989" t="str">
            <v>m</v>
          </cell>
          <cell r="F989">
            <v>217.45</v>
          </cell>
        </row>
        <row r="990">
          <cell r="A990" t="str">
            <v>4 S 06 010 12</v>
          </cell>
          <cell r="B990" t="str">
            <v>Ancoragem defensa semi-maleável dupla (forn/ impl)</v>
          </cell>
          <cell r="E990" t="str">
            <v>m</v>
          </cell>
          <cell r="F990">
            <v>237.78</v>
          </cell>
        </row>
        <row r="991">
          <cell r="A991" t="str">
            <v>4 S 06 030 11</v>
          </cell>
          <cell r="B991" t="str">
            <v>Barreira de segurança dupla DNER PRO 176/86</v>
          </cell>
          <cell r="E991" t="str">
            <v>m</v>
          </cell>
          <cell r="F991">
            <v>201.42</v>
          </cell>
        </row>
        <row r="992">
          <cell r="A992" t="str">
            <v>4 S 06 100 11</v>
          </cell>
          <cell r="B992" t="str">
            <v>Pintura de faixa - tinta durabilidade - 1 ano</v>
          </cell>
          <cell r="E992" t="str">
            <v>m2</v>
          </cell>
          <cell r="F992">
            <v>6.87</v>
          </cell>
        </row>
        <row r="993">
          <cell r="A993" t="str">
            <v>4 S 06 100 12</v>
          </cell>
          <cell r="B993" t="str">
            <v>Pint. setas e zebrado - tinta durabilidade - 1 ano</v>
          </cell>
          <cell r="E993" t="str">
            <v>m2</v>
          </cell>
          <cell r="F993">
            <v>10.66</v>
          </cell>
        </row>
        <row r="994">
          <cell r="A994" t="str">
            <v>4 S 06 100 21</v>
          </cell>
          <cell r="B994" t="str">
            <v>Pintura faixa - tinta durabilidade - 2 anos</v>
          </cell>
          <cell r="E994" t="str">
            <v>m2</v>
          </cell>
          <cell r="F994">
            <v>9.9499999999999993</v>
          </cell>
        </row>
        <row r="995">
          <cell r="A995" t="str">
            <v>4 S 06 100 22</v>
          </cell>
          <cell r="B995" t="str">
            <v>Pintura setas e zebrado - 2 anos</v>
          </cell>
          <cell r="E995" t="str">
            <v>m2</v>
          </cell>
          <cell r="F995">
            <v>13.56</v>
          </cell>
        </row>
        <row r="996">
          <cell r="A996" t="str">
            <v>4 S 06 110 01</v>
          </cell>
          <cell r="B996" t="str">
            <v>Pintura faixa c/termoplástico-3 anos (p/ aspersão)</v>
          </cell>
          <cell r="E996" t="str">
            <v>m2</v>
          </cell>
          <cell r="F996">
            <v>27.8</v>
          </cell>
        </row>
        <row r="997">
          <cell r="A997" t="str">
            <v>4 S 06 110 02</v>
          </cell>
          <cell r="B997" t="str">
            <v>Pintura setas e zebrado term.-3 anos (p/ aspersão)</v>
          </cell>
          <cell r="E997" t="str">
            <v>m2</v>
          </cell>
          <cell r="F997">
            <v>34.42</v>
          </cell>
        </row>
        <row r="998">
          <cell r="A998" t="str">
            <v>4 S 06 110 03</v>
          </cell>
          <cell r="B998" t="str">
            <v>Pintura setas e zebrado term.-5 anos (p/ extrusão)</v>
          </cell>
          <cell r="E998" t="str">
            <v>m2</v>
          </cell>
          <cell r="F998">
            <v>39.03</v>
          </cell>
        </row>
        <row r="999">
          <cell r="A999" t="str">
            <v>4 S 06 120 01</v>
          </cell>
          <cell r="B999" t="str">
            <v>Forn. e colocação de tacha reflet. monodirecional</v>
          </cell>
          <cell r="E999" t="str">
            <v>und</v>
          </cell>
          <cell r="F999">
            <v>8.3000000000000007</v>
          </cell>
        </row>
        <row r="1000">
          <cell r="A1000" t="str">
            <v>4 S 06 120 11</v>
          </cell>
          <cell r="B1000" t="str">
            <v>Forn. e colocação de tachão reflet. monodirecional</v>
          </cell>
          <cell r="E1000" t="str">
            <v>und</v>
          </cell>
          <cell r="F1000">
            <v>23.2</v>
          </cell>
        </row>
        <row r="1001">
          <cell r="A1001" t="str">
            <v>4 S 06 121 01</v>
          </cell>
          <cell r="B1001" t="str">
            <v>Forn. e colocação de tacha reflet. bidirecional</v>
          </cell>
          <cell r="E1001" t="str">
            <v>und</v>
          </cell>
          <cell r="F1001">
            <v>8.9600000000000009</v>
          </cell>
        </row>
        <row r="1002">
          <cell r="A1002" t="str">
            <v>4 S 06 121 11</v>
          </cell>
          <cell r="B1002" t="str">
            <v>Forn. e colocação de tachão reflet. bidirecional</v>
          </cell>
          <cell r="E1002" t="str">
            <v>und</v>
          </cell>
          <cell r="F1002">
            <v>24.53</v>
          </cell>
        </row>
        <row r="1003">
          <cell r="A1003" t="str">
            <v>4 S 06 200 01</v>
          </cell>
          <cell r="B1003" t="str">
            <v>Forn. e implantação placa sinaliz. semi-refletiva</v>
          </cell>
          <cell r="E1003" t="str">
            <v>m2</v>
          </cell>
          <cell r="F1003">
            <v>186.91</v>
          </cell>
        </row>
        <row r="1004">
          <cell r="A1004" t="str">
            <v>4 S 06 200 02</v>
          </cell>
          <cell r="B1004" t="str">
            <v>Forn. e implantação placa sinaliz. tot.refletiva</v>
          </cell>
          <cell r="E1004" t="str">
            <v>m2</v>
          </cell>
          <cell r="F1004">
            <v>246.95</v>
          </cell>
        </row>
        <row r="1005">
          <cell r="A1005" t="str">
            <v>4 S 06 200 91</v>
          </cell>
          <cell r="B1005" t="str">
            <v>Remoção de placa de sinalização</v>
          </cell>
          <cell r="E1005" t="str">
            <v>m2</v>
          </cell>
          <cell r="F1005">
            <v>11.76</v>
          </cell>
        </row>
        <row r="1006">
          <cell r="A1006" t="str">
            <v>4 S 06 200 92</v>
          </cell>
          <cell r="B1006" t="str">
            <v>Recuperação de chapa p/placa de sinalização</v>
          </cell>
          <cell r="E1006" t="str">
            <v>m2</v>
          </cell>
          <cell r="F1006">
            <v>18.73</v>
          </cell>
        </row>
        <row r="1007">
          <cell r="A1007" t="str">
            <v>4 S 06 202 01</v>
          </cell>
          <cell r="B1007" t="str">
            <v>Confecção de placa sinalização semi-refletiva</v>
          </cell>
          <cell r="E1007" t="str">
            <v>m2</v>
          </cell>
          <cell r="F1007">
            <v>147.65</v>
          </cell>
        </row>
        <row r="1008">
          <cell r="A1008" t="str">
            <v>4 S 06 202 11</v>
          </cell>
          <cell r="B1008" t="str">
            <v>Confecção placa sinalização tot.refletiva</v>
          </cell>
          <cell r="E1008" t="str">
            <v>m2</v>
          </cell>
          <cell r="F1008">
            <v>207.69</v>
          </cell>
        </row>
        <row r="1009">
          <cell r="A1009" t="str">
            <v>4 S 06 202 21</v>
          </cell>
          <cell r="B1009" t="str">
            <v>Conf.placa sinal.semi-refletiva chapa recuperada</v>
          </cell>
          <cell r="E1009" t="str">
            <v>m2</v>
          </cell>
          <cell r="F1009">
            <v>67.849999999999994</v>
          </cell>
        </row>
        <row r="1010">
          <cell r="A1010" t="str">
            <v>4 S 06 202 31</v>
          </cell>
          <cell r="B1010" t="str">
            <v>Conf.placa sinal.tot.refletiva - chapa recuperada</v>
          </cell>
          <cell r="E1010" t="str">
            <v>m2</v>
          </cell>
          <cell r="F1010">
            <v>125.99</v>
          </cell>
        </row>
        <row r="1011">
          <cell r="A1011" t="str">
            <v>4 S 06 203 01</v>
          </cell>
          <cell r="B1011" t="str">
            <v>Confecção suporte e travessa p/placa sinaliz.</v>
          </cell>
          <cell r="E1011" t="str">
            <v>und</v>
          </cell>
          <cell r="F1011">
            <v>24.73</v>
          </cell>
        </row>
        <row r="1012">
          <cell r="A1012" t="str">
            <v>4 S 06 230 01</v>
          </cell>
          <cell r="B1012" t="str">
            <v>Forn. e implantação de balizador de concreto</v>
          </cell>
          <cell r="E1012" t="str">
            <v>und</v>
          </cell>
          <cell r="F1012">
            <v>17.399999999999999</v>
          </cell>
        </row>
        <row r="1013">
          <cell r="A1013" t="str">
            <v>4 S 09 002 00</v>
          </cell>
          <cell r="B1013" t="str">
            <v>Transporte local c/ basc. 5 m3 rodov. pav.</v>
          </cell>
          <cell r="E1013" t="str">
            <v>tkm</v>
          </cell>
          <cell r="F1013">
            <v>0.43</v>
          </cell>
        </row>
        <row r="1014">
          <cell r="A1014" t="str">
            <v>4 S 09 002 41</v>
          </cell>
          <cell r="B1014" t="str">
            <v>Transporte local c/ carroceria 4t rodov. pav.</v>
          </cell>
          <cell r="E1014" t="str">
            <v>tkm</v>
          </cell>
          <cell r="F1014">
            <v>0.6</v>
          </cell>
        </row>
        <row r="1015">
          <cell r="A1015" t="str">
            <v>4 S 09 202 70</v>
          </cell>
          <cell r="B1015" t="str">
            <v>Transp. local de água c/ cam. tanque rodov. pav.</v>
          </cell>
          <cell r="E1015" t="str">
            <v>tkm</v>
          </cell>
          <cell r="F1015">
            <v>0.84</v>
          </cell>
        </row>
        <row r="1016">
          <cell r="B1016" t="str">
            <v>Restauração</v>
          </cell>
        </row>
        <row r="1017">
          <cell r="A1017" t="str">
            <v>5 S 01 000 00</v>
          </cell>
          <cell r="B1017" t="str">
            <v>Desm. dest. e limp. áreas c/ arv. diam. até 0,15m</v>
          </cell>
          <cell r="E1017" t="str">
            <v>m2</v>
          </cell>
          <cell r="F1017">
            <v>0.24</v>
          </cell>
        </row>
        <row r="1018">
          <cell r="A1018" t="str">
            <v>5 S 01 010 00</v>
          </cell>
          <cell r="B1018" t="str">
            <v>Destocamento de árvores c/ diâm. 0,15 a 030m</v>
          </cell>
          <cell r="E1018" t="str">
            <v>und</v>
          </cell>
          <cell r="F1018">
            <v>21.1</v>
          </cell>
        </row>
        <row r="1019">
          <cell r="A1019" t="str">
            <v>5 S 01 011 00</v>
          </cell>
          <cell r="B1019" t="str">
            <v>Destocamento de árvores c/ diâm. &gt; 0,30m</v>
          </cell>
          <cell r="E1019" t="str">
            <v>und</v>
          </cell>
          <cell r="F1019">
            <v>52.76</v>
          </cell>
        </row>
        <row r="1020">
          <cell r="A1020" t="str">
            <v>5 S 01 100 01</v>
          </cell>
          <cell r="B1020" t="str">
            <v>Esc. carga transp. mat 1a cat DMT 50m</v>
          </cell>
          <cell r="E1020" t="str">
            <v>m3</v>
          </cell>
          <cell r="F1020">
            <v>1.24</v>
          </cell>
        </row>
        <row r="1021">
          <cell r="A1021" t="str">
            <v>5 S 01 100 09</v>
          </cell>
          <cell r="B1021" t="str">
            <v>Esc. carga tr. mat 1a c. DMT 50 a 200m c/carreg</v>
          </cell>
          <cell r="E1021" t="str">
            <v>m3</v>
          </cell>
          <cell r="F1021">
            <v>4</v>
          </cell>
        </row>
        <row r="1022">
          <cell r="A1022" t="str">
            <v>5 S 01 100 10</v>
          </cell>
          <cell r="B1022" t="str">
            <v>Esc. carga tr. mat 1a c. DMT 200 a 400m c/carreg</v>
          </cell>
          <cell r="E1022" t="str">
            <v>m3</v>
          </cell>
          <cell r="F1022">
            <v>4.33</v>
          </cell>
        </row>
        <row r="1023">
          <cell r="A1023" t="str">
            <v>5 S 01 100 11</v>
          </cell>
          <cell r="B1023" t="str">
            <v>Esc. carga tr. mat 1a c. DMT 400 a 600m c/carreg</v>
          </cell>
          <cell r="E1023" t="str">
            <v>m3</v>
          </cell>
          <cell r="F1023">
            <v>4.59</v>
          </cell>
        </row>
        <row r="1024">
          <cell r="A1024" t="str">
            <v>5 S 01 100 12</v>
          </cell>
          <cell r="B1024" t="str">
            <v>Esc. carga tr. mat 1a c. DMT 600 a 800m c/carreg</v>
          </cell>
          <cell r="E1024" t="str">
            <v>m3</v>
          </cell>
          <cell r="F1024">
            <v>4.92</v>
          </cell>
        </row>
        <row r="1025">
          <cell r="A1025" t="str">
            <v>5 S 01 100 13</v>
          </cell>
          <cell r="B1025" t="str">
            <v>Esc. carga tr. mat 1a c. DMT 800 a 1000m c/carreg</v>
          </cell>
          <cell r="E1025" t="str">
            <v>m3</v>
          </cell>
          <cell r="F1025">
            <v>5.18</v>
          </cell>
        </row>
        <row r="1026">
          <cell r="A1026" t="str">
            <v>5 S 01 100 14</v>
          </cell>
          <cell r="B1026" t="str">
            <v>Esc. carga tr. mat 1a c. DMT 1000 a 1200m c/carreg</v>
          </cell>
          <cell r="E1026" t="str">
            <v>m3</v>
          </cell>
          <cell r="F1026">
            <v>5.49</v>
          </cell>
        </row>
        <row r="1027">
          <cell r="A1027" t="str">
            <v>5 S 01 100 15</v>
          </cell>
          <cell r="B1027" t="str">
            <v>Esc. carga tr. mat 1a c. DMT 1200 a 1400m c/carreg</v>
          </cell>
          <cell r="E1027" t="str">
            <v>m3</v>
          </cell>
          <cell r="F1027">
            <v>5.69</v>
          </cell>
        </row>
        <row r="1028">
          <cell r="A1028" t="str">
            <v>5 S 01 100 16</v>
          </cell>
          <cell r="B1028" t="str">
            <v>Esc. carga tr. mat 1a c. DMT 1400 a 1600m c/carreg</v>
          </cell>
          <cell r="E1028" t="str">
            <v>m3</v>
          </cell>
          <cell r="F1028">
            <v>5.84</v>
          </cell>
        </row>
        <row r="1029">
          <cell r="A1029" t="str">
            <v>5 S 01 100 17</v>
          </cell>
          <cell r="B1029" t="str">
            <v>Esc. carga tr. mat 1a c. DMT 1600 a 1800m c/carreg</v>
          </cell>
          <cell r="E1029" t="str">
            <v>m3</v>
          </cell>
          <cell r="F1029">
            <v>6.09</v>
          </cell>
        </row>
        <row r="1030">
          <cell r="A1030" t="str">
            <v>5 S 01 100 18</v>
          </cell>
          <cell r="B1030" t="str">
            <v>Esc. carga tr. mat 1a c. DMT 1800 a 2000m c/carreg</v>
          </cell>
          <cell r="E1030" t="str">
            <v>m3</v>
          </cell>
          <cell r="F1030">
            <v>6.33</v>
          </cell>
        </row>
        <row r="1031">
          <cell r="A1031" t="str">
            <v>5 S 01 100 19</v>
          </cell>
          <cell r="B1031" t="str">
            <v>Esc. carga tr. mat 1a c. DMT 2000 a 3000m c/carreg</v>
          </cell>
          <cell r="E1031" t="str">
            <v>m3</v>
          </cell>
          <cell r="F1031">
            <v>7.19</v>
          </cell>
        </row>
        <row r="1032">
          <cell r="A1032" t="str">
            <v>5 S 01 100 20</v>
          </cell>
          <cell r="B1032" t="str">
            <v>Esc. carga tr. mat 1a c. DMT 3000 a 5000m c/carreg</v>
          </cell>
          <cell r="E1032" t="str">
            <v>m3</v>
          </cell>
          <cell r="F1032">
            <v>9.48</v>
          </cell>
        </row>
        <row r="1033">
          <cell r="A1033" t="str">
            <v>5 S 01 100 22</v>
          </cell>
          <cell r="B1033" t="str">
            <v>Esc. carga transp. mat 1a cat DMT 50 a 200m c/e</v>
          </cell>
          <cell r="E1033" t="str">
            <v>m3</v>
          </cell>
          <cell r="F1033">
            <v>3.89</v>
          </cell>
        </row>
        <row r="1034">
          <cell r="A1034" t="str">
            <v>5 S 01 100 23</v>
          </cell>
          <cell r="B1034" t="str">
            <v>Esc. carga transp. mat 1a cat DMT 200 a 400m c/e</v>
          </cell>
          <cell r="E1034" t="str">
            <v>m3</v>
          </cell>
          <cell r="F1034">
            <v>4.28</v>
          </cell>
        </row>
        <row r="1035">
          <cell r="A1035" t="str">
            <v>5 S 01 100 24</v>
          </cell>
          <cell r="B1035" t="str">
            <v>Esc. carga transp. mat 1a cat DMT 400 a 600m c/e</v>
          </cell>
          <cell r="E1035" t="str">
            <v>m3</v>
          </cell>
          <cell r="F1035">
            <v>4.5199999999999996</v>
          </cell>
        </row>
        <row r="1036">
          <cell r="A1036" t="str">
            <v>5 S 01 100 25</v>
          </cell>
          <cell r="B1036" t="str">
            <v>Esc. carga transp. mat 1a cat DMT 600 a 800m c/e</v>
          </cell>
          <cell r="E1036" t="str">
            <v>m3</v>
          </cell>
          <cell r="F1036">
            <v>4.82</v>
          </cell>
        </row>
        <row r="1037">
          <cell r="A1037" t="str">
            <v>5 S 01 100 26</v>
          </cell>
          <cell r="B1037" t="str">
            <v>Esc. carga transp. mat 1a cat DMT 800 a 1000m c/e</v>
          </cell>
          <cell r="E1037" t="str">
            <v>m3</v>
          </cell>
          <cell r="F1037">
            <v>5.13</v>
          </cell>
        </row>
        <row r="1038">
          <cell r="A1038" t="str">
            <v>5 S 01 100 27</v>
          </cell>
          <cell r="B1038" t="str">
            <v>Esc. carga transp. mat 1a cat DMT 1000 a 1200m c/e</v>
          </cell>
          <cell r="E1038" t="str">
            <v>m3</v>
          </cell>
          <cell r="F1038">
            <v>5.39</v>
          </cell>
        </row>
        <row r="1039">
          <cell r="A1039" t="str">
            <v>5 S 01 100 28</v>
          </cell>
          <cell r="B1039" t="str">
            <v>Esc. carga transp. mat 1a cat DMT 1200 a 1400m c/e</v>
          </cell>
          <cell r="E1039" t="str">
            <v>m3</v>
          </cell>
          <cell r="F1039">
            <v>5.6</v>
          </cell>
        </row>
        <row r="1040">
          <cell r="A1040" t="str">
            <v>5 S 01 100 29</v>
          </cell>
          <cell r="B1040" t="str">
            <v>Esc. carga transp. mat 1a cat DMT 1400 a 1600m c/e</v>
          </cell>
          <cell r="E1040" t="str">
            <v>m3</v>
          </cell>
          <cell r="F1040">
            <v>5.87</v>
          </cell>
        </row>
        <row r="1041">
          <cell r="A1041" t="str">
            <v>5 S 01 100 30</v>
          </cell>
          <cell r="B1041" t="str">
            <v>Esc. carga transp .mat 1a cat DMT 1600 a 1800m c/e</v>
          </cell>
          <cell r="E1041" t="str">
            <v>m3</v>
          </cell>
          <cell r="F1041">
            <v>6.04</v>
          </cell>
        </row>
        <row r="1042">
          <cell r="A1042" t="str">
            <v>5 S 01 100 31</v>
          </cell>
          <cell r="B1042" t="str">
            <v>Esc. carga transp. mat 1a cat DMT 1800 a 2000m c/e</v>
          </cell>
          <cell r="E1042" t="str">
            <v>m3</v>
          </cell>
          <cell r="F1042">
            <v>6.25</v>
          </cell>
        </row>
        <row r="1043">
          <cell r="A1043" t="str">
            <v>5 S 01 100 32</v>
          </cell>
          <cell r="B1043" t="str">
            <v>Esc. carga transp. mat 1a cat DMT 2000 a 3000m c/e</v>
          </cell>
          <cell r="E1043" t="str">
            <v>m3</v>
          </cell>
          <cell r="F1043">
            <v>7.1</v>
          </cell>
        </row>
        <row r="1044">
          <cell r="A1044" t="str">
            <v>5 S 01 100 33</v>
          </cell>
          <cell r="B1044" t="str">
            <v>Esc. carga transp. mat 1a cat DMT 3000 a 5000m c/e</v>
          </cell>
          <cell r="E1044" t="str">
            <v>m3</v>
          </cell>
          <cell r="F1044">
            <v>9.44</v>
          </cell>
        </row>
        <row r="1045">
          <cell r="A1045" t="str">
            <v>5 S 01 101 01</v>
          </cell>
          <cell r="B1045" t="str">
            <v>Esc. carga transp. mat 2a cat DMT 50m</v>
          </cell>
          <cell r="E1045" t="str">
            <v>m3</v>
          </cell>
          <cell r="F1045">
            <v>2.16</v>
          </cell>
        </row>
        <row r="1046">
          <cell r="A1046" t="str">
            <v>5 S 01 101 09</v>
          </cell>
          <cell r="B1046" t="str">
            <v>Esc. carga tr. mat 2a c. DMT 50 a 200m c/carreg</v>
          </cell>
          <cell r="E1046" t="str">
            <v>m3</v>
          </cell>
          <cell r="F1046">
            <v>6.39</v>
          </cell>
        </row>
        <row r="1047">
          <cell r="A1047" t="str">
            <v>5 S 01 101 10</v>
          </cell>
          <cell r="B1047" t="str">
            <v>Esc. carga tr. mat 2a c. DMT 200 a 400m c/carreg</v>
          </cell>
          <cell r="E1047" t="str">
            <v>m3</v>
          </cell>
          <cell r="F1047">
            <v>6.89</v>
          </cell>
        </row>
        <row r="1048">
          <cell r="A1048" t="str">
            <v>5 S 01 101 11</v>
          </cell>
          <cell r="B1048" t="str">
            <v>Esc. carga tr. mat 2a c. DMT 400 a 600m c/carreg</v>
          </cell>
          <cell r="E1048" t="str">
            <v>m3</v>
          </cell>
          <cell r="F1048">
            <v>7.17</v>
          </cell>
        </row>
        <row r="1049">
          <cell r="A1049" t="str">
            <v>5 S 01 101 12</v>
          </cell>
          <cell r="B1049" t="str">
            <v>Esc. carga tr. mat 2a c. DMT 600 a 800m c/carreg</v>
          </cell>
          <cell r="E1049" t="str">
            <v>m3</v>
          </cell>
          <cell r="F1049">
            <v>7.62</v>
          </cell>
        </row>
        <row r="1050">
          <cell r="A1050" t="str">
            <v>5 S 01 101 13</v>
          </cell>
          <cell r="B1050" t="str">
            <v>Esc. carga tr. mat 2a c. DMT 800 a 1000m c/carreg</v>
          </cell>
          <cell r="E1050" t="str">
            <v>m3</v>
          </cell>
          <cell r="F1050">
            <v>7.93</v>
          </cell>
        </row>
        <row r="1051">
          <cell r="A1051" t="str">
            <v>5 S 01 101 14</v>
          </cell>
          <cell r="B1051" t="str">
            <v>Esc. carga tr. mat 2a c. DMT 1000 a 1200m c/carreg</v>
          </cell>
          <cell r="E1051" t="str">
            <v>m3</v>
          </cell>
          <cell r="F1051">
            <v>8.1300000000000008</v>
          </cell>
        </row>
        <row r="1052">
          <cell r="A1052" t="str">
            <v>5 S 01 101 15</v>
          </cell>
          <cell r="B1052" t="str">
            <v>Esc. carga tr. mat 2a c. DMT 1200 a 1400m c/carreg</v>
          </cell>
          <cell r="E1052" t="str">
            <v>m3</v>
          </cell>
          <cell r="F1052">
            <v>8.4499999999999993</v>
          </cell>
        </row>
        <row r="1053">
          <cell r="A1053" t="str">
            <v>5 S 01 101 16</v>
          </cell>
          <cell r="B1053" t="str">
            <v>Esc. carga tr. mat 2a c. DMT 1400 a 1600m c/carreg</v>
          </cell>
          <cell r="E1053" t="str">
            <v>m3</v>
          </cell>
          <cell r="F1053">
            <v>8.7100000000000009</v>
          </cell>
        </row>
        <row r="1054">
          <cell r="A1054" t="str">
            <v>5 S 01 101 17</v>
          </cell>
          <cell r="B1054" t="str">
            <v>Esc. carga tr. mat 2a c. DMT 1600 a 1800m c/carreg</v>
          </cell>
          <cell r="E1054" t="str">
            <v>m3</v>
          </cell>
          <cell r="F1054">
            <v>8.86</v>
          </cell>
        </row>
        <row r="1055">
          <cell r="A1055" t="str">
            <v>5 S 01 101 18</v>
          </cell>
          <cell r="B1055" t="str">
            <v>Esc. carga tr. mat 2a c. DMT 1800 a 2000m c/carreg</v>
          </cell>
          <cell r="E1055" t="str">
            <v>m3</v>
          </cell>
          <cell r="F1055">
            <v>9.25</v>
          </cell>
        </row>
        <row r="1056">
          <cell r="A1056" t="str">
            <v>5 S 01 101 19</v>
          </cell>
          <cell r="B1056" t="str">
            <v>Esc. carga tr. mat 2a c. DMT 2000 a 3000m c/carreg</v>
          </cell>
          <cell r="E1056" t="str">
            <v>m3</v>
          </cell>
          <cell r="F1056">
            <v>10.220000000000001</v>
          </cell>
        </row>
        <row r="1057">
          <cell r="A1057" t="str">
            <v>5 S 01 101 20</v>
          </cell>
          <cell r="B1057" t="str">
            <v>Esc. carga tr. mat 2a c. DMT 3000 a 5000m c/carreg</v>
          </cell>
          <cell r="E1057" t="str">
            <v>m3</v>
          </cell>
          <cell r="F1057">
            <v>12.81</v>
          </cell>
        </row>
        <row r="1058">
          <cell r="A1058" t="str">
            <v>5 S 01 101 22</v>
          </cell>
          <cell r="B1058" t="str">
            <v>Esc. carga transp. mat 2a cat DMT 50 a 200m c/e</v>
          </cell>
          <cell r="E1058" t="str">
            <v>m3</v>
          </cell>
          <cell r="F1058">
            <v>5.46</v>
          </cell>
        </row>
        <row r="1059">
          <cell r="A1059" t="str">
            <v>5 S 01 101 23</v>
          </cell>
          <cell r="B1059" t="str">
            <v>Esc. carga transp. mat 2a cat DMT 200 a 400m c/e</v>
          </cell>
          <cell r="E1059" t="str">
            <v>m3</v>
          </cell>
          <cell r="F1059">
            <v>5.83</v>
          </cell>
        </row>
        <row r="1060">
          <cell r="A1060" t="str">
            <v>5 S 01 101 24</v>
          </cell>
          <cell r="B1060" t="str">
            <v>Esc. carga transp. mat 2a cat DMT 400 a 600m c/e</v>
          </cell>
          <cell r="E1060" t="str">
            <v>m3</v>
          </cell>
          <cell r="F1060">
            <v>6.26</v>
          </cell>
        </row>
        <row r="1061">
          <cell r="A1061" t="str">
            <v>5 S 01 101 25</v>
          </cell>
          <cell r="B1061" t="str">
            <v>Esc. carga transp. mat 2a cat DMT 600 a 800m c/e</v>
          </cell>
          <cell r="E1061" t="str">
            <v>m3</v>
          </cell>
          <cell r="F1061">
            <v>6.63</v>
          </cell>
        </row>
        <row r="1062">
          <cell r="A1062" t="str">
            <v>5 S 01 101 26</v>
          </cell>
          <cell r="B1062" t="str">
            <v>Esc. carga transp. mat 2a cat DMT 800 a 1000m c/e</v>
          </cell>
          <cell r="E1062" t="str">
            <v>m3</v>
          </cell>
          <cell r="F1062">
            <v>6.91</v>
          </cell>
        </row>
        <row r="1063">
          <cell r="A1063" t="str">
            <v>5 S 01 101 27</v>
          </cell>
          <cell r="B1063" t="str">
            <v>Esc. carga transp. mat 2a cat DMT 1000 a 1200m c/e</v>
          </cell>
          <cell r="E1063" t="str">
            <v>m3</v>
          </cell>
          <cell r="F1063">
            <v>7.24</v>
          </cell>
        </row>
        <row r="1064">
          <cell r="A1064" t="str">
            <v>5 S 01 101 28</v>
          </cell>
          <cell r="B1064" t="str">
            <v>Esc. carga transp. mat 2a cat DMT 1200 a 1400m c/e</v>
          </cell>
          <cell r="E1064" t="str">
            <v>m3</v>
          </cell>
          <cell r="F1064">
            <v>7.64</v>
          </cell>
        </row>
        <row r="1065">
          <cell r="A1065" t="str">
            <v>5 S 01 101 29</v>
          </cell>
          <cell r="B1065" t="str">
            <v>Esc. carga transp. mat 2a cat DMT 1400 a 1600m c/e</v>
          </cell>
          <cell r="E1065" t="str">
            <v>m3</v>
          </cell>
          <cell r="F1065">
            <v>7.85</v>
          </cell>
        </row>
        <row r="1066">
          <cell r="A1066" t="str">
            <v>5 S 01 101 30</v>
          </cell>
          <cell r="B1066" t="str">
            <v>Esc. carga transp. mat 2a cat DMT 1600 a 1800m c/e</v>
          </cell>
          <cell r="E1066" t="str">
            <v>m3</v>
          </cell>
          <cell r="F1066">
            <v>8.01</v>
          </cell>
        </row>
        <row r="1067">
          <cell r="A1067" t="str">
            <v>5 S 01 101 31</v>
          </cell>
          <cell r="B1067" t="str">
            <v>Esc. carga transp. mat 2a cat DMT 1800 a 2000m c/e</v>
          </cell>
          <cell r="E1067" t="str">
            <v>m3</v>
          </cell>
          <cell r="F1067">
            <v>8.36</v>
          </cell>
        </row>
        <row r="1068">
          <cell r="A1068" t="str">
            <v>5 S 01 101 32</v>
          </cell>
          <cell r="B1068" t="str">
            <v>Esc. carga transp. mat 2a cat DMT 2000 a 3000m c/e</v>
          </cell>
          <cell r="E1068" t="str">
            <v>m3</v>
          </cell>
          <cell r="F1068">
            <v>9.41</v>
          </cell>
        </row>
        <row r="1069">
          <cell r="A1069" t="str">
            <v>5 S 01 101 33</v>
          </cell>
          <cell r="B1069" t="str">
            <v>Esc. carga transp. mat 2a cat DMT 3000 a 5000m c/e</v>
          </cell>
          <cell r="E1069" t="str">
            <v>m3</v>
          </cell>
          <cell r="F1069">
            <v>12</v>
          </cell>
        </row>
        <row r="1070">
          <cell r="A1070" t="str">
            <v>5 S 01 102 01</v>
          </cell>
          <cell r="B1070" t="str">
            <v>Esc. carga transp. mat 3a cat DMT até 50m</v>
          </cell>
          <cell r="E1070" t="str">
            <v>m3</v>
          </cell>
          <cell r="F1070">
            <v>19.3</v>
          </cell>
        </row>
        <row r="1071">
          <cell r="A1071" t="str">
            <v>5 S 01 102 02</v>
          </cell>
          <cell r="B1071" t="str">
            <v>Esc. carga transp. mat 3a cat DMT 50 a 200m</v>
          </cell>
          <cell r="E1071" t="str">
            <v>m3</v>
          </cell>
          <cell r="F1071">
            <v>21.71</v>
          </cell>
        </row>
        <row r="1072">
          <cell r="A1072" t="str">
            <v>5 S 01 102 03</v>
          </cell>
          <cell r="B1072" t="str">
            <v>Esc. carga transp. mat 3a cat DMT 200 a 400m</v>
          </cell>
          <cell r="E1072" t="str">
            <v>m3</v>
          </cell>
          <cell r="F1072">
            <v>22.35</v>
          </cell>
        </row>
        <row r="1073">
          <cell r="A1073" t="str">
            <v>5 S 01 102 04</v>
          </cell>
          <cell r="B1073" t="str">
            <v>Esc. carga transp. mat 3a cat DMT 400 a 600m</v>
          </cell>
          <cell r="E1073" t="str">
            <v>m3</v>
          </cell>
          <cell r="F1073">
            <v>23.12</v>
          </cell>
        </row>
        <row r="1074">
          <cell r="A1074" t="str">
            <v>5 S 01 102 05</v>
          </cell>
          <cell r="B1074" t="str">
            <v>Esc. carga transp. mat 3a cat DMT 600 a 800m</v>
          </cell>
          <cell r="E1074" t="str">
            <v>m3</v>
          </cell>
          <cell r="F1074">
            <v>23.81</v>
          </cell>
        </row>
        <row r="1075">
          <cell r="A1075" t="str">
            <v>5 S 01 102 06</v>
          </cell>
          <cell r="B1075" t="str">
            <v>Esc. carga transp. mat 3a cat DMT 800 a 1000m</v>
          </cell>
          <cell r="E1075" t="str">
            <v>m3</v>
          </cell>
          <cell r="F1075">
            <v>24.25</v>
          </cell>
        </row>
        <row r="1076">
          <cell r="A1076" t="str">
            <v>5 S 01 102 07</v>
          </cell>
          <cell r="B1076" t="str">
            <v>Esc. carga transp. mat 3a cat DMT 1000 a 1200m</v>
          </cell>
          <cell r="E1076" t="str">
            <v>m3</v>
          </cell>
          <cell r="F1076">
            <v>24.68</v>
          </cell>
        </row>
        <row r="1077">
          <cell r="A1077" t="str">
            <v>5 S 01 510 00</v>
          </cell>
          <cell r="B1077" t="str">
            <v>Compactação de aterros a 95% proctor normal</v>
          </cell>
          <cell r="E1077" t="str">
            <v>m3</v>
          </cell>
          <cell r="F1077">
            <v>1.7</v>
          </cell>
        </row>
        <row r="1078">
          <cell r="A1078" t="str">
            <v>5 S 01 511 00</v>
          </cell>
          <cell r="B1078" t="str">
            <v>Compactação de aterros a 100% proctor normal</v>
          </cell>
          <cell r="E1078" t="str">
            <v>m3</v>
          </cell>
          <cell r="F1078">
            <v>2.02</v>
          </cell>
        </row>
        <row r="1079">
          <cell r="A1079" t="str">
            <v>5 S 01 513 01</v>
          </cell>
          <cell r="B1079" t="str">
            <v>Compactação de material de "bota-fora"</v>
          </cell>
          <cell r="E1079" t="str">
            <v>m3</v>
          </cell>
          <cell r="F1079">
            <v>1.3</v>
          </cell>
        </row>
        <row r="1080">
          <cell r="A1080" t="str">
            <v>5 S 02 100 00</v>
          </cell>
          <cell r="B1080" t="str">
            <v>Reforço do subleito</v>
          </cell>
          <cell r="E1080" t="str">
            <v>m3</v>
          </cell>
          <cell r="F1080">
            <v>8.57</v>
          </cell>
        </row>
        <row r="1081">
          <cell r="A1081" t="str">
            <v>5 S 02 110 00</v>
          </cell>
          <cell r="B1081" t="str">
            <v>Regularização do subleito</v>
          </cell>
          <cell r="E1081" t="str">
            <v>m2</v>
          </cell>
          <cell r="F1081">
            <v>0.53</v>
          </cell>
        </row>
        <row r="1082">
          <cell r="A1082" t="str">
            <v>5 S 02 110 01</v>
          </cell>
          <cell r="B1082" t="str">
            <v>Regul. subleito c/ fresa. corte contr. aut. greide</v>
          </cell>
          <cell r="E1082" t="str">
            <v>m2</v>
          </cell>
          <cell r="F1082">
            <v>0.83</v>
          </cell>
        </row>
        <row r="1083">
          <cell r="A1083" t="str">
            <v>5 S 02 200 00</v>
          </cell>
          <cell r="B1083" t="str">
            <v>Sub-base solo estabilizado granul. s/ mistura</v>
          </cell>
          <cell r="E1083" t="str">
            <v>m3</v>
          </cell>
          <cell r="F1083">
            <v>8.57</v>
          </cell>
        </row>
        <row r="1084">
          <cell r="A1084" t="str">
            <v>5 S 02 200 01</v>
          </cell>
          <cell r="B1084" t="str">
            <v>Base solo estabilizado granul. s/ mistura</v>
          </cell>
          <cell r="E1084" t="str">
            <v>m3</v>
          </cell>
          <cell r="F1084">
            <v>8.57</v>
          </cell>
        </row>
        <row r="1085">
          <cell r="A1085" t="str">
            <v>5 S 02 201 00</v>
          </cell>
          <cell r="B1085" t="str">
            <v>Recomposição camada de base s/ adição de material</v>
          </cell>
          <cell r="E1085" t="str">
            <v>m2</v>
          </cell>
          <cell r="F1085">
            <v>0.53</v>
          </cell>
        </row>
        <row r="1086">
          <cell r="A1086" t="str">
            <v>5 S 02 210 00</v>
          </cell>
          <cell r="B1086" t="str">
            <v>Sub-base estabiliz. granul. c/ mist. solo na pista</v>
          </cell>
          <cell r="E1086" t="str">
            <v>m3</v>
          </cell>
          <cell r="F1086">
            <v>9.07</v>
          </cell>
        </row>
        <row r="1087">
          <cell r="A1087" t="str">
            <v>5 S 02 210 01</v>
          </cell>
          <cell r="B1087" t="str">
            <v>Sub-base estab. granul.c/mist. solo-areia na pista</v>
          </cell>
          <cell r="E1087" t="str">
            <v>m3</v>
          </cell>
          <cell r="F1087">
            <v>10.43</v>
          </cell>
        </row>
        <row r="1088">
          <cell r="A1088" t="str">
            <v>5 S 02 210 02</v>
          </cell>
          <cell r="B1088" t="str">
            <v>Base estabiliz.granul.c/ mist. solo areia na pista</v>
          </cell>
          <cell r="E1088" t="str">
            <v>m3</v>
          </cell>
          <cell r="F1088">
            <v>10.43</v>
          </cell>
        </row>
        <row r="1089">
          <cell r="A1089" t="str">
            <v>5 S 02 220 00</v>
          </cell>
          <cell r="B1089" t="str">
            <v>Base estabilizada granul. c/ mistura solo-brita</v>
          </cell>
          <cell r="E1089" t="str">
            <v>m3</v>
          </cell>
          <cell r="F1089">
            <v>27.52</v>
          </cell>
        </row>
        <row r="1090">
          <cell r="A1090" t="str">
            <v>5 S 02 230 00</v>
          </cell>
          <cell r="B1090" t="str">
            <v>Base de brita graduada</v>
          </cell>
          <cell r="E1090" t="str">
            <v>m3</v>
          </cell>
          <cell r="F1090">
            <v>43.43</v>
          </cell>
        </row>
        <row r="1091">
          <cell r="A1091" t="str">
            <v>5 S 02 230 01</v>
          </cell>
          <cell r="B1091" t="str">
            <v>Base brita grad.c/distr.agreg. contr. autom.greide</v>
          </cell>
          <cell r="E1091" t="str">
            <v>m3</v>
          </cell>
          <cell r="F1091">
            <v>44.54</v>
          </cell>
        </row>
        <row r="1092">
          <cell r="A1092" t="str">
            <v>5 S 02 231 00</v>
          </cell>
          <cell r="B1092" t="str">
            <v>Base de macadame hidraúlico</v>
          </cell>
          <cell r="E1092" t="str">
            <v>m3</v>
          </cell>
          <cell r="F1092">
            <v>38.22</v>
          </cell>
        </row>
        <row r="1093">
          <cell r="A1093" t="str">
            <v>5 S 02 240 11</v>
          </cell>
          <cell r="B1093" t="str">
            <v>Recomposição camada de base c/ adição de cimento</v>
          </cell>
          <cell r="E1093" t="str">
            <v>m3</v>
          </cell>
          <cell r="F1093">
            <v>52.12</v>
          </cell>
        </row>
        <row r="1094">
          <cell r="A1094" t="str">
            <v>5 S 02 241 01</v>
          </cell>
          <cell r="B1094" t="str">
            <v>Base de solo cimento com mistura em usina</v>
          </cell>
          <cell r="E1094" t="str">
            <v>m3</v>
          </cell>
          <cell r="F1094">
            <v>109.61</v>
          </cell>
        </row>
        <row r="1095">
          <cell r="A1095" t="str">
            <v>5 S 02 243 01</v>
          </cell>
          <cell r="B1095" t="str">
            <v>Sub-base solo melhorado c/cimento c/mist. em usina</v>
          </cell>
          <cell r="E1095" t="str">
            <v>m3</v>
          </cell>
          <cell r="F1095">
            <v>64.09</v>
          </cell>
        </row>
        <row r="1096">
          <cell r="A1096" t="str">
            <v>5 S 02 249 11</v>
          </cell>
          <cell r="B1096" t="str">
            <v>Recomp. base c/ demol. do rev. e incorp. à base</v>
          </cell>
          <cell r="E1096" t="str">
            <v>m3</v>
          </cell>
          <cell r="F1096">
            <v>12.8</v>
          </cell>
        </row>
        <row r="1097">
          <cell r="A1097" t="str">
            <v>5 S 02 300 00</v>
          </cell>
          <cell r="B1097" t="str">
            <v>Imprimação</v>
          </cell>
          <cell r="E1097" t="str">
            <v>m2</v>
          </cell>
          <cell r="F1097">
            <v>0.17</v>
          </cell>
        </row>
        <row r="1098">
          <cell r="A1098" t="str">
            <v>5 S 02 400 00</v>
          </cell>
          <cell r="B1098" t="str">
            <v>Pintura de ligação</v>
          </cell>
          <cell r="E1098" t="str">
            <v>m2</v>
          </cell>
          <cell r="F1098">
            <v>0.1</v>
          </cell>
        </row>
        <row r="1099">
          <cell r="A1099" t="str">
            <v>5 S 02 500 00</v>
          </cell>
          <cell r="B1099" t="str">
            <v>Tratamento superficial simples c/ CAP</v>
          </cell>
          <cell r="E1099" t="str">
            <v>m2</v>
          </cell>
          <cell r="F1099">
            <v>0.5</v>
          </cell>
        </row>
        <row r="1100">
          <cell r="A1100" t="str">
            <v>5 S 02 500 01</v>
          </cell>
          <cell r="B1100" t="str">
            <v>Tratamento superficial simples c/ emulsão</v>
          </cell>
          <cell r="E1100" t="str">
            <v>m2</v>
          </cell>
          <cell r="F1100">
            <v>0.47</v>
          </cell>
        </row>
        <row r="1101">
          <cell r="A1101" t="str">
            <v>5 S 02 500 02</v>
          </cell>
          <cell r="B1101" t="str">
            <v>Tratamento superficial simples c/ banho diluído</v>
          </cell>
          <cell r="E1101" t="str">
            <v>m2</v>
          </cell>
          <cell r="F1101">
            <v>0.54</v>
          </cell>
        </row>
        <row r="1102">
          <cell r="A1102" t="str">
            <v>5 S 02 501 00</v>
          </cell>
          <cell r="B1102" t="str">
            <v>Tratamento superficial duplo c/ CAP</v>
          </cell>
          <cell r="E1102" t="str">
            <v>m2</v>
          </cell>
          <cell r="F1102">
            <v>1.49</v>
          </cell>
        </row>
        <row r="1103">
          <cell r="A1103" t="str">
            <v>5 S 02 501 01</v>
          </cell>
          <cell r="B1103" t="str">
            <v>Tratamento superficial duplo c/ emulsão</v>
          </cell>
          <cell r="E1103" t="str">
            <v>m2</v>
          </cell>
          <cell r="F1103">
            <v>1.49</v>
          </cell>
        </row>
        <row r="1104">
          <cell r="A1104" t="str">
            <v>5 S 02 501 02</v>
          </cell>
          <cell r="B1104" t="str">
            <v>Tratamento superficial duplo c/ banho diluído</v>
          </cell>
          <cell r="E1104" t="str">
            <v>m2</v>
          </cell>
          <cell r="F1104">
            <v>1.63</v>
          </cell>
        </row>
        <row r="1105">
          <cell r="A1105" t="str">
            <v>5 S 02 502 00</v>
          </cell>
          <cell r="B1105" t="str">
            <v>Tratamento superficial triplo c/ CAP</v>
          </cell>
          <cell r="E1105" t="str">
            <v>m2</v>
          </cell>
          <cell r="F1105">
            <v>2.14</v>
          </cell>
        </row>
        <row r="1106">
          <cell r="A1106" t="str">
            <v>5 S 02 502 01</v>
          </cell>
          <cell r="B1106" t="str">
            <v>Tratamento superficial triplo c/ emulsão</v>
          </cell>
          <cell r="E1106" t="str">
            <v>m2</v>
          </cell>
          <cell r="F1106">
            <v>2.16</v>
          </cell>
        </row>
        <row r="1107">
          <cell r="A1107" t="str">
            <v>5 S 02 502 02</v>
          </cell>
          <cell r="B1107" t="str">
            <v>Tratamento superficial triplo c/ banho diluído</v>
          </cell>
          <cell r="E1107" t="str">
            <v>m2</v>
          </cell>
          <cell r="F1107">
            <v>2.34</v>
          </cell>
        </row>
        <row r="1108">
          <cell r="A1108" t="str">
            <v>5 S 02 511 01</v>
          </cell>
          <cell r="B1108" t="str">
            <v>Micro-revestimento a frio - Microflex 0,8cm</v>
          </cell>
          <cell r="E1108" t="str">
            <v>m2</v>
          </cell>
          <cell r="F1108">
            <v>1.22</v>
          </cell>
        </row>
        <row r="1109">
          <cell r="A1109" t="str">
            <v>5 S 02 511 02</v>
          </cell>
          <cell r="B1109" t="str">
            <v>Micro-revestimento a frio - Microflex 1,5 cm</v>
          </cell>
          <cell r="E1109" t="str">
            <v>m2</v>
          </cell>
          <cell r="F1109">
            <v>2.39</v>
          </cell>
        </row>
        <row r="1110">
          <cell r="A1110" t="str">
            <v>5 S 02 511 03</v>
          </cell>
          <cell r="B1110" t="str">
            <v>Micro-revestimento a frio - Microflex 2,0 cm</v>
          </cell>
          <cell r="E1110" t="str">
            <v>m2</v>
          </cell>
          <cell r="F1110">
            <v>3.17</v>
          </cell>
        </row>
        <row r="1111">
          <cell r="A1111" t="str">
            <v>5 S 02 511 04</v>
          </cell>
          <cell r="B1111" t="str">
            <v>Micro-revestimento a frio - Microflex - 2,5 cm</v>
          </cell>
          <cell r="E1111" t="str">
            <v>m2</v>
          </cell>
          <cell r="F1111">
            <v>3.73</v>
          </cell>
        </row>
        <row r="1112">
          <cell r="A1112" t="str">
            <v>5 S 02 512 01</v>
          </cell>
          <cell r="B1112" t="str">
            <v>Lama asfáltica fina (granulometrias I e II)</v>
          </cell>
          <cell r="E1112" t="str">
            <v>m2</v>
          </cell>
          <cell r="F1112">
            <v>0.52</v>
          </cell>
        </row>
        <row r="1113">
          <cell r="A1113" t="str">
            <v>5 S 02 512 02</v>
          </cell>
          <cell r="B1113" t="str">
            <v>Lama asfáltica grossa (granulometrias III e IV)</v>
          </cell>
          <cell r="E1113" t="str">
            <v>m2</v>
          </cell>
          <cell r="F1113">
            <v>0.93</v>
          </cell>
        </row>
        <row r="1114">
          <cell r="A1114" t="str">
            <v>5 S 02 530 00</v>
          </cell>
          <cell r="B1114" t="str">
            <v>Pré-misturado a frio</v>
          </cell>
          <cell r="E1114" t="str">
            <v>m3</v>
          </cell>
          <cell r="F1114">
            <v>61.21</v>
          </cell>
        </row>
        <row r="1115">
          <cell r="A1115" t="str">
            <v>5 S 02 531 00</v>
          </cell>
          <cell r="B1115" t="str">
            <v>Macadame betuminoso por penetração</v>
          </cell>
          <cell r="E1115" t="str">
            <v>m3</v>
          </cell>
          <cell r="F1115">
            <v>51.61</v>
          </cell>
        </row>
        <row r="1116">
          <cell r="A1116" t="str">
            <v>5 S 02 532 00</v>
          </cell>
          <cell r="B1116" t="str">
            <v>Areia-asfalto a quente</v>
          </cell>
          <cell r="E1116" t="str">
            <v>t</v>
          </cell>
          <cell r="F1116">
            <v>39.270000000000003</v>
          </cell>
        </row>
        <row r="1117">
          <cell r="A1117" t="str">
            <v>5 S 02 540 01</v>
          </cell>
          <cell r="B1117" t="str">
            <v>Conc. betumin.usinado a quente - capa de rolamento</v>
          </cell>
          <cell r="E1117" t="str">
            <v>t</v>
          </cell>
          <cell r="F1117">
            <v>34.75</v>
          </cell>
        </row>
        <row r="1118">
          <cell r="A1118" t="str">
            <v>5 S 02 540 02</v>
          </cell>
          <cell r="B1118" t="str">
            <v>Concreto betuminoso usinado a quente - binder</v>
          </cell>
          <cell r="E1118" t="str">
            <v>t</v>
          </cell>
          <cell r="F1118">
            <v>34.22</v>
          </cell>
        </row>
        <row r="1119">
          <cell r="A1119" t="str">
            <v>5 S 02 540 11</v>
          </cell>
          <cell r="B1119" t="str">
            <v>CBUQ reciclado a quente no local</v>
          </cell>
          <cell r="E1119" t="str">
            <v>t</v>
          </cell>
          <cell r="F1119" t="str">
            <v>excluído</v>
          </cell>
        </row>
        <row r="1120">
          <cell r="A1120" t="str">
            <v>5 S 02 540 12</v>
          </cell>
          <cell r="B1120" t="str">
            <v>CBUQ reciclado em usina fixa</v>
          </cell>
          <cell r="E1120" t="str">
            <v>t</v>
          </cell>
          <cell r="F1120">
            <v>29.87</v>
          </cell>
        </row>
        <row r="1121">
          <cell r="A1121" t="str">
            <v>5 S 02 600 00</v>
          </cell>
          <cell r="B1121" t="str">
            <v>Manta sintét. p/ recap.asfál.- fornec. e aplicação</v>
          </cell>
          <cell r="E1121" t="str">
            <v>m2</v>
          </cell>
          <cell r="F1121">
            <v>4.68</v>
          </cell>
        </row>
        <row r="1122">
          <cell r="A1122" t="str">
            <v>5 S 02 607 00</v>
          </cell>
          <cell r="B1122" t="str">
            <v>Concreto cimento portland c/ equip. pequeno porte</v>
          </cell>
          <cell r="E1122" t="str">
            <v>m3</v>
          </cell>
          <cell r="F1122">
            <v>312.11</v>
          </cell>
        </row>
        <row r="1123">
          <cell r="A1123" t="str">
            <v>5 S 02 702 00</v>
          </cell>
          <cell r="B1123" t="str">
            <v>Limpeza e enchimento de junta de pavimento de conc</v>
          </cell>
          <cell r="E1123" t="str">
            <v>m</v>
          </cell>
          <cell r="F1123">
            <v>2.64</v>
          </cell>
        </row>
        <row r="1124">
          <cell r="A1124" t="str">
            <v>5 S 02 905 00</v>
          </cell>
          <cell r="B1124" t="str">
            <v>Remoção mecanizada de revestimento betuminoso</v>
          </cell>
          <cell r="E1124" t="str">
            <v>m3</v>
          </cell>
          <cell r="F1124">
            <v>6.16</v>
          </cell>
        </row>
        <row r="1125">
          <cell r="A1125" t="str">
            <v>5 S 02 905 01</v>
          </cell>
          <cell r="B1125" t="str">
            <v>Remoção manual de revestimento betuminoso</v>
          </cell>
          <cell r="E1125" t="str">
            <v>m3</v>
          </cell>
          <cell r="F1125">
            <v>104.36</v>
          </cell>
        </row>
        <row r="1126">
          <cell r="A1126" t="str">
            <v>5 S 02 906 00</v>
          </cell>
          <cell r="B1126" t="str">
            <v>Remoção mecanizada da camada granular pavimento</v>
          </cell>
          <cell r="E1126" t="str">
            <v>m3</v>
          </cell>
          <cell r="F1126">
            <v>3.95</v>
          </cell>
        </row>
        <row r="1127">
          <cell r="A1127" t="str">
            <v>5 S 02 906 01</v>
          </cell>
          <cell r="B1127" t="str">
            <v>Remoção manual da camada granular do pavimento</v>
          </cell>
          <cell r="E1127" t="str">
            <v>m3</v>
          </cell>
          <cell r="F1127">
            <v>56.65</v>
          </cell>
        </row>
        <row r="1128">
          <cell r="A1128" t="str">
            <v>5 S 02 907 00</v>
          </cell>
          <cell r="B1128" t="str">
            <v>Remoção mecanizada material de baixa capac.suporte</v>
          </cell>
          <cell r="E1128" t="str">
            <v>m3</v>
          </cell>
          <cell r="F1128">
            <v>3.89</v>
          </cell>
        </row>
        <row r="1129">
          <cell r="A1129" t="str">
            <v>5 S 02 907 01</v>
          </cell>
          <cell r="B1129" t="str">
            <v>Remoção manual de material de baixa capac.suporte</v>
          </cell>
          <cell r="E1129" t="str">
            <v>m3</v>
          </cell>
          <cell r="F1129">
            <v>48</v>
          </cell>
        </row>
        <row r="1130">
          <cell r="A1130" t="str">
            <v>5 S 02 908 00</v>
          </cell>
          <cell r="B1130" t="str">
            <v>Arrancamento e remoção de paralelepípedos</v>
          </cell>
          <cell r="E1130" t="str">
            <v>m2</v>
          </cell>
          <cell r="F1130">
            <v>13.14</v>
          </cell>
        </row>
        <row r="1131">
          <cell r="A1131" t="str">
            <v>5 S 02 909 00</v>
          </cell>
          <cell r="B1131" t="str">
            <v>Arrancamento e remoção de meios-fios</v>
          </cell>
          <cell r="E1131" t="str">
            <v>m3</v>
          </cell>
          <cell r="F1131">
            <v>71.58</v>
          </cell>
        </row>
        <row r="1132">
          <cell r="A1132" t="str">
            <v>5 S 02 990 11</v>
          </cell>
          <cell r="B1132" t="str">
            <v>Fresagem contínua do revest. betuminoso</v>
          </cell>
          <cell r="E1132" t="str">
            <v>m3</v>
          </cell>
          <cell r="F1132">
            <v>93.45</v>
          </cell>
        </row>
        <row r="1133">
          <cell r="A1133" t="str">
            <v>5 S 02 990 12</v>
          </cell>
          <cell r="B1133" t="str">
            <v>Fresagem descontínua revest. betuminoso</v>
          </cell>
          <cell r="E1133" t="str">
            <v>m3</v>
          </cell>
          <cell r="F1133">
            <v>129.79</v>
          </cell>
        </row>
        <row r="1134">
          <cell r="A1134" t="str">
            <v>5 S 04 300 16</v>
          </cell>
          <cell r="B1134" t="str">
            <v>Bueiro met. chapas múltiplas D=1,60m galv.</v>
          </cell>
          <cell r="E1134" t="str">
            <v>m</v>
          </cell>
          <cell r="F1134">
            <v>1028.1099999999999</v>
          </cell>
        </row>
        <row r="1135">
          <cell r="A1135" t="str">
            <v>5 S 04 300 20</v>
          </cell>
          <cell r="B1135" t="str">
            <v>Bueiro met. chapas múltiplas D=2,00m galv.</v>
          </cell>
          <cell r="E1135" t="str">
            <v>m</v>
          </cell>
          <cell r="F1135">
            <v>1279.3399999999999</v>
          </cell>
        </row>
        <row r="1136">
          <cell r="A1136" t="str">
            <v>5 S 04 301 16</v>
          </cell>
          <cell r="B1136" t="str">
            <v>Bueiro met. chapas múltiplas D=1,60m rev. epoxy</v>
          </cell>
          <cell r="E1136" t="str">
            <v>m</v>
          </cell>
          <cell r="F1136">
            <v>1076.94</v>
          </cell>
        </row>
        <row r="1137">
          <cell r="A1137" t="str">
            <v>5 S 04 301 20</v>
          </cell>
          <cell r="B1137" t="str">
            <v>Bueiro met. chapas múltiplas D=2,00m rev. epoxy</v>
          </cell>
          <cell r="E1137" t="str">
            <v>m</v>
          </cell>
          <cell r="F1137">
            <v>1339.98</v>
          </cell>
        </row>
        <row r="1138">
          <cell r="A1138" t="str">
            <v>5 S 04 310 16</v>
          </cell>
          <cell r="B1138" t="str">
            <v>Bueiro met. s/ interrup. de tráf. D=1,60m galv.</v>
          </cell>
          <cell r="E1138" t="str">
            <v>m</v>
          </cell>
          <cell r="F1138">
            <v>1958.05</v>
          </cell>
        </row>
        <row r="1139">
          <cell r="A1139" t="str">
            <v>5 S 04 310 20</v>
          </cell>
          <cell r="B1139" t="str">
            <v>Bueiro met. s/ interrup. de tráf. D=2,00m galv.</v>
          </cell>
          <cell r="E1139" t="str">
            <v>m</v>
          </cell>
          <cell r="F1139">
            <v>2435.4499999999998</v>
          </cell>
        </row>
        <row r="1140">
          <cell r="A1140" t="str">
            <v>5 S 04 311 16</v>
          </cell>
          <cell r="B1140" t="str">
            <v>Bueiro met.s/interrupção traf. D=1,60 m rev.epoxy</v>
          </cell>
          <cell r="E1140" t="str">
            <v>m</v>
          </cell>
          <cell r="F1140">
            <v>2031.03</v>
          </cell>
        </row>
        <row r="1141">
          <cell r="A1141" t="str">
            <v>5 S 04 311 20</v>
          </cell>
          <cell r="B1141" t="str">
            <v>Bueiro met.s/interrupção tráf. D=2,00 m rev. epoxy</v>
          </cell>
          <cell r="E1141" t="str">
            <v>m</v>
          </cell>
          <cell r="F1141">
            <v>2442.35</v>
          </cell>
        </row>
        <row r="1142">
          <cell r="A1142" t="str">
            <v>5 S 04 999 01</v>
          </cell>
          <cell r="B1142" t="str">
            <v>Remoção de bueiros existentes</v>
          </cell>
          <cell r="E1142" t="str">
            <v>m</v>
          </cell>
          <cell r="F1142">
            <v>36.86</v>
          </cell>
        </row>
        <row r="1143">
          <cell r="A1143" t="str">
            <v>5 S 04 999 04</v>
          </cell>
          <cell r="B1143" t="str">
            <v>Restauração de disp. danif. com concr. fck=12 MPa</v>
          </cell>
          <cell r="E1143" t="str">
            <v>m3</v>
          </cell>
          <cell r="F1143">
            <v>246.17</v>
          </cell>
        </row>
        <row r="1144">
          <cell r="A1144" t="str">
            <v>5 S 04 999 07</v>
          </cell>
          <cell r="B1144" t="str">
            <v>Demolição de dispositivos de concreto simples</v>
          </cell>
          <cell r="E1144" t="str">
            <v>m3</v>
          </cell>
          <cell r="F1144">
            <v>67.47</v>
          </cell>
        </row>
        <row r="1145">
          <cell r="A1145" t="str">
            <v>5 S 04 999 08</v>
          </cell>
          <cell r="B1145" t="str">
            <v>Demolição de dispositivos de concreto armado</v>
          </cell>
          <cell r="E1145" t="str">
            <v>m3</v>
          </cell>
          <cell r="F1145">
            <v>306.33</v>
          </cell>
        </row>
        <row r="1146">
          <cell r="A1146" t="str">
            <v>5 S 05 100 00</v>
          </cell>
          <cell r="B1146" t="str">
            <v>Enleivamento</v>
          </cell>
          <cell r="E1146" t="str">
            <v>m2</v>
          </cell>
          <cell r="F1146">
            <v>3.92</v>
          </cell>
        </row>
        <row r="1147">
          <cell r="A1147" t="str">
            <v>5 S 05 102 00</v>
          </cell>
          <cell r="B1147" t="str">
            <v>Hidrossemeadura</v>
          </cell>
          <cell r="E1147" t="str">
            <v>m2</v>
          </cell>
          <cell r="F1147">
            <v>0.86</v>
          </cell>
        </row>
        <row r="1148">
          <cell r="A1148" t="str">
            <v>5 S 05 300 01</v>
          </cell>
          <cell r="B1148" t="str">
            <v>Alvenaria de pedra arrumada</v>
          </cell>
          <cell r="E1148" t="str">
            <v>m3</v>
          </cell>
          <cell r="F1148">
            <v>56.22</v>
          </cell>
        </row>
        <row r="1149">
          <cell r="A1149" t="str">
            <v>5 S 05 300 02</v>
          </cell>
          <cell r="B1149" t="str">
            <v>Enrocamento de pedra jogada</v>
          </cell>
          <cell r="E1149" t="str">
            <v>m3</v>
          </cell>
          <cell r="F1149">
            <v>32.03</v>
          </cell>
        </row>
        <row r="1150">
          <cell r="A1150" t="str">
            <v>5 S 05 301 00</v>
          </cell>
          <cell r="B1150" t="str">
            <v>Alvenaria de pedra argamassada</v>
          </cell>
          <cell r="E1150" t="str">
            <v>m3</v>
          </cell>
          <cell r="F1150">
            <v>139.43</v>
          </cell>
        </row>
        <row r="1151">
          <cell r="A1151" t="str">
            <v>5 S 05 302 01</v>
          </cell>
          <cell r="B1151" t="str">
            <v>Muro de gabião tipo caixa</v>
          </cell>
          <cell r="E1151" t="str">
            <v>m3</v>
          </cell>
          <cell r="F1151">
            <v>138.34</v>
          </cell>
        </row>
        <row r="1152">
          <cell r="A1152" t="str">
            <v>5 S 05 303 01</v>
          </cell>
          <cell r="B1152" t="str">
            <v>Terra armada - ECE - greide 0,0&lt;h&lt;6,00m</v>
          </cell>
          <cell r="E1152" t="str">
            <v>m2</v>
          </cell>
          <cell r="F1152">
            <v>196.56</v>
          </cell>
        </row>
        <row r="1153">
          <cell r="A1153" t="str">
            <v>5 S 05 303 02</v>
          </cell>
          <cell r="B1153" t="str">
            <v>Terra armada - ECE - greide 6,0&lt;h&lt;9,00</v>
          </cell>
          <cell r="E1153" t="str">
            <v>m2</v>
          </cell>
          <cell r="F1153">
            <v>220.52</v>
          </cell>
        </row>
        <row r="1154">
          <cell r="A1154" t="str">
            <v>5 S 05 303 03</v>
          </cell>
          <cell r="B1154" t="str">
            <v>Terra armada - ECE - greide 9,0&lt;h&lt;12,00m</v>
          </cell>
          <cell r="E1154" t="str">
            <v>m2</v>
          </cell>
          <cell r="F1154">
            <v>244.38</v>
          </cell>
        </row>
        <row r="1155">
          <cell r="A1155" t="str">
            <v>5 S 05 303 04</v>
          </cell>
          <cell r="B1155" t="str">
            <v>Terra armada - ECE - pé de talude 0,0&lt;h&lt;6,00m</v>
          </cell>
          <cell r="E1155" t="str">
            <v>m2</v>
          </cell>
          <cell r="F1155">
            <v>231.72</v>
          </cell>
        </row>
        <row r="1156">
          <cell r="A1156" t="str">
            <v>5 S 05 303 05</v>
          </cell>
          <cell r="B1156" t="str">
            <v>Terra armada - ECE - pé de talude 6,0&lt;h&lt;9,00m</v>
          </cell>
          <cell r="E1156" t="str">
            <v>m2</v>
          </cell>
          <cell r="F1156">
            <v>260.49</v>
          </cell>
        </row>
        <row r="1157">
          <cell r="A1157" t="str">
            <v>5 S 05 303 06</v>
          </cell>
          <cell r="B1157" t="str">
            <v>Terra armada - ECE - pé de talude 9,0&lt;h&lt;12,00m</v>
          </cell>
          <cell r="E1157" t="str">
            <v>m2</v>
          </cell>
          <cell r="F1157">
            <v>287.66000000000003</v>
          </cell>
        </row>
        <row r="1158">
          <cell r="A1158" t="str">
            <v>5 S 05 303 07</v>
          </cell>
          <cell r="B1158" t="str">
            <v>Terra armada - ECE - encontro portante 0,0&lt;h&lt;6,0m</v>
          </cell>
          <cell r="E1158" t="str">
            <v>m2</v>
          </cell>
          <cell r="F1158">
            <v>421.92</v>
          </cell>
        </row>
        <row r="1159">
          <cell r="A1159" t="str">
            <v>5 S 05 303 08</v>
          </cell>
          <cell r="B1159" t="str">
            <v>Terra armada - ECE - encontro portante 6,0&lt;h&lt;9,00m</v>
          </cell>
          <cell r="E1159" t="str">
            <v>m2</v>
          </cell>
          <cell r="F1159">
            <v>562.24</v>
          </cell>
        </row>
        <row r="1160">
          <cell r="A1160" t="str">
            <v>5 S 05 303 09</v>
          </cell>
          <cell r="B1160" t="str">
            <v>Escamas de concreto armado para terra armada</v>
          </cell>
          <cell r="E1160" t="str">
            <v>m3</v>
          </cell>
          <cell r="F1160">
            <v>535.33000000000004</v>
          </cell>
        </row>
        <row r="1161">
          <cell r="A1161" t="str">
            <v>5 S 05 303 10</v>
          </cell>
          <cell r="B1161" t="str">
            <v>Conc. de soleira e arrem. de maciço de terra arm.</v>
          </cell>
          <cell r="E1161" t="str">
            <v>m3</v>
          </cell>
          <cell r="F1161">
            <v>254.14</v>
          </cell>
        </row>
        <row r="1162">
          <cell r="A1162" t="str">
            <v>5 S 05 303 11</v>
          </cell>
          <cell r="B1162" t="str">
            <v>Montagem de maciço terra armada</v>
          </cell>
          <cell r="E1162" t="str">
            <v>m2</v>
          </cell>
          <cell r="F1162">
            <v>61.95</v>
          </cell>
        </row>
        <row r="1163">
          <cell r="A1163" t="str">
            <v>5 S 05 340 01</v>
          </cell>
          <cell r="B1163" t="str">
            <v>Execução cortina atirantada conc.armado fck=15 MPa</v>
          </cell>
          <cell r="E1163" t="str">
            <v>m3</v>
          </cell>
          <cell r="F1163">
            <v>882.36</v>
          </cell>
        </row>
        <row r="1164">
          <cell r="A1164" t="str">
            <v>5 S 05 900 01</v>
          </cell>
          <cell r="B1164" t="str">
            <v>Execução tirante protendido cortina atirantada</v>
          </cell>
          <cell r="E1164" t="str">
            <v>m</v>
          </cell>
          <cell r="F1164">
            <v>92.75</v>
          </cell>
        </row>
        <row r="1165">
          <cell r="A1165" t="str">
            <v>5 S 06 400 01</v>
          </cell>
          <cell r="B1165" t="str">
            <v>Cêrcas arame farp. c/ mourão conc. seção quadr.</v>
          </cell>
          <cell r="E1165" t="str">
            <v>m</v>
          </cell>
          <cell r="F1165">
            <v>15.13</v>
          </cell>
        </row>
        <row r="1166">
          <cell r="A1166" t="str">
            <v>5 S 06 400 02</v>
          </cell>
          <cell r="B1166" t="str">
            <v>Cerca arame farp. c/ mourão de conc. seção triang</v>
          </cell>
          <cell r="E1166" t="str">
            <v>m</v>
          </cell>
          <cell r="F1166">
            <v>11.7</v>
          </cell>
        </row>
        <row r="1167">
          <cell r="A1167" t="str">
            <v>5 S 06 410 00</v>
          </cell>
          <cell r="B1167" t="str">
            <v>Cêrcas arame farpado com suporte madeira</v>
          </cell>
          <cell r="E1167" t="str">
            <v>m</v>
          </cell>
          <cell r="F1167">
            <v>18.739999999999998</v>
          </cell>
        </row>
        <row r="1168">
          <cell r="A1168" t="str">
            <v>5 S 09 001 07</v>
          </cell>
          <cell r="B1168" t="str">
            <v>Transporte local em rodov. não pavim.</v>
          </cell>
          <cell r="E1168" t="str">
            <v>tkm</v>
          </cell>
          <cell r="F1168">
            <v>0.55000000000000004</v>
          </cell>
        </row>
        <row r="1169">
          <cell r="A1169" t="str">
            <v>5 S 09 001 90</v>
          </cell>
          <cell r="B1169" t="str">
            <v>Transporte comercial c/ carroc. rodov. não pav.</v>
          </cell>
          <cell r="E1169" t="str">
            <v>tkm</v>
          </cell>
          <cell r="F1169">
            <v>0.36</v>
          </cell>
        </row>
        <row r="1170">
          <cell r="A1170" t="str">
            <v>5 S 09 002 07</v>
          </cell>
          <cell r="B1170" t="str">
            <v>Transporte local em rodov. pavim.</v>
          </cell>
          <cell r="E1170" t="str">
            <v>tkm</v>
          </cell>
          <cell r="F1170">
            <v>0.41</v>
          </cell>
        </row>
        <row r="1171">
          <cell r="A1171" t="str">
            <v>5 S 09 002 90</v>
          </cell>
          <cell r="B1171" t="str">
            <v>Transporte comercial c/ carroceria rodov. pav.</v>
          </cell>
          <cell r="E1171" t="str">
            <v>tkm</v>
          </cell>
          <cell r="F1171">
            <v>0.24</v>
          </cell>
        </row>
        <row r="1173">
          <cell r="B1173" t="str">
            <v>MATERIAIS</v>
          </cell>
          <cell r="C1173" t="str">
            <v>Und Com</v>
          </cell>
          <cell r="D1173" t="str">
            <v>Fator de Conversão</v>
          </cell>
          <cell r="E1173" t="str">
            <v>Und</v>
          </cell>
        </row>
        <row r="1174">
          <cell r="A1174" t="str">
            <v>AM01</v>
          </cell>
          <cell r="B1174" t="str">
            <v>Aço D=4,2 mm CA 25</v>
          </cell>
          <cell r="C1174" t="str">
            <v>kg</v>
          </cell>
          <cell r="D1174">
            <v>1</v>
          </cell>
          <cell r="E1174" t="str">
            <v>kg</v>
          </cell>
        </row>
        <row r="1175">
          <cell r="A1175" t="str">
            <v>AM02</v>
          </cell>
          <cell r="B1175" t="str">
            <v>Aço D=6,3 mm CA 25</v>
          </cell>
          <cell r="C1175" t="str">
            <v>kg</v>
          </cell>
          <cell r="D1175">
            <v>1</v>
          </cell>
          <cell r="E1175" t="str">
            <v>kg</v>
          </cell>
        </row>
        <row r="1176">
          <cell r="A1176" t="str">
            <v>AM03</v>
          </cell>
          <cell r="B1176" t="str">
            <v>Aço D=10 mm CA 25</v>
          </cell>
          <cell r="C1176" t="str">
            <v>kg</v>
          </cell>
          <cell r="D1176">
            <v>1</v>
          </cell>
          <cell r="E1176" t="str">
            <v>kg</v>
          </cell>
        </row>
        <row r="1177">
          <cell r="A1177" t="str">
            <v>AM04</v>
          </cell>
          <cell r="B1177" t="str">
            <v>Aço D=6,3 mm CA 50</v>
          </cell>
          <cell r="C1177" t="str">
            <v>kg</v>
          </cell>
          <cell r="D1177">
            <v>1</v>
          </cell>
          <cell r="E1177" t="str">
            <v>kg</v>
          </cell>
        </row>
        <row r="1178">
          <cell r="A1178" t="str">
            <v>AM05</v>
          </cell>
          <cell r="B1178" t="str">
            <v>Aço D=10 mm CA 50</v>
          </cell>
          <cell r="C1178" t="str">
            <v>kg</v>
          </cell>
          <cell r="D1178">
            <v>1</v>
          </cell>
          <cell r="E1178" t="str">
            <v>kg</v>
          </cell>
        </row>
        <row r="1179">
          <cell r="A1179" t="str">
            <v>AM06</v>
          </cell>
          <cell r="B1179" t="str">
            <v>Aço D=4,2 mm CA 60</v>
          </cell>
          <cell r="C1179" t="str">
            <v>kg</v>
          </cell>
          <cell r="D1179">
            <v>1</v>
          </cell>
          <cell r="E1179" t="str">
            <v>kg</v>
          </cell>
        </row>
        <row r="1180">
          <cell r="A1180" t="str">
            <v>AM07</v>
          </cell>
          <cell r="B1180" t="str">
            <v>Aço D=5,0 mm CA 60</v>
          </cell>
          <cell r="C1180" t="str">
            <v>kg</v>
          </cell>
          <cell r="D1180">
            <v>1</v>
          </cell>
          <cell r="E1180" t="str">
            <v>kg</v>
          </cell>
        </row>
        <row r="1181">
          <cell r="A1181" t="str">
            <v>AM08</v>
          </cell>
          <cell r="B1181" t="str">
            <v>Aço D=6,0 mm CA 60</v>
          </cell>
          <cell r="C1181" t="str">
            <v>kg</v>
          </cell>
          <cell r="D1181">
            <v>1</v>
          </cell>
          <cell r="E1181" t="str">
            <v>kg</v>
          </cell>
        </row>
        <row r="1182">
          <cell r="A1182" t="str">
            <v>AM09</v>
          </cell>
          <cell r="B1182" t="str">
            <v>Mandíbula móvel p/ britador 6240C</v>
          </cell>
          <cell r="C1182" t="str">
            <v>un</v>
          </cell>
          <cell r="D1182">
            <v>216</v>
          </cell>
          <cell r="E1182" t="str">
            <v>u/h</v>
          </cell>
        </row>
        <row r="1183">
          <cell r="A1183" t="str">
            <v>AM10</v>
          </cell>
          <cell r="B1183" t="str">
            <v>Mandíbula fixa p/ britador 6240C</v>
          </cell>
          <cell r="C1183" t="str">
            <v>un</v>
          </cell>
          <cell r="D1183">
            <v>133</v>
          </cell>
          <cell r="E1183" t="str">
            <v>u/h</v>
          </cell>
        </row>
        <row r="1184">
          <cell r="A1184" t="str">
            <v>AM11</v>
          </cell>
          <cell r="B1184" t="str">
            <v>Revestimento móvel p/ britador 60TS</v>
          </cell>
          <cell r="C1184" t="str">
            <v>un</v>
          </cell>
          <cell r="D1184">
            <v>381</v>
          </cell>
          <cell r="E1184" t="str">
            <v>u/h</v>
          </cell>
        </row>
        <row r="1185">
          <cell r="A1185" t="str">
            <v>AM12</v>
          </cell>
          <cell r="B1185" t="str">
            <v>Revestimento fixo p/ britador 60TS</v>
          </cell>
          <cell r="C1185" t="str">
            <v>un</v>
          </cell>
          <cell r="D1185">
            <v>395</v>
          </cell>
          <cell r="E1185" t="str">
            <v>u/h</v>
          </cell>
        </row>
        <row r="1186">
          <cell r="A1186" t="str">
            <v>AM19</v>
          </cell>
          <cell r="B1186" t="str">
            <v>Mandíbula fixa p/ britador 4230</v>
          </cell>
          <cell r="C1186" t="str">
            <v>un</v>
          </cell>
          <cell r="D1186">
            <v>150</v>
          </cell>
          <cell r="E1186" t="str">
            <v>u/h</v>
          </cell>
        </row>
        <row r="1187">
          <cell r="A1187" t="str">
            <v>AM20</v>
          </cell>
          <cell r="B1187" t="str">
            <v>Mandíbula móvel p/ britador 4230</v>
          </cell>
          <cell r="C1187" t="str">
            <v>un</v>
          </cell>
          <cell r="D1187">
            <v>100</v>
          </cell>
          <cell r="E1187" t="str">
            <v>u/h</v>
          </cell>
        </row>
        <row r="1188">
          <cell r="A1188" t="str">
            <v>AM25</v>
          </cell>
          <cell r="B1188" t="str">
            <v>Mandíbula móvel para britador 80x50</v>
          </cell>
          <cell r="C1188" t="str">
            <v>un</v>
          </cell>
          <cell r="D1188">
            <v>250</v>
          </cell>
          <cell r="E1188" t="str">
            <v>u/h</v>
          </cell>
        </row>
        <row r="1189">
          <cell r="A1189" t="str">
            <v>AM26</v>
          </cell>
          <cell r="B1189" t="str">
            <v>Mandíbula fixa para britador 80x50</v>
          </cell>
          <cell r="C1189" t="str">
            <v>un</v>
          </cell>
          <cell r="D1189">
            <v>437</v>
          </cell>
          <cell r="E1189" t="str">
            <v>u/h</v>
          </cell>
        </row>
        <row r="1190">
          <cell r="A1190" t="str">
            <v>AM27</v>
          </cell>
          <cell r="B1190" t="str">
            <v>Revestimento móvel p/ britador 90TS</v>
          </cell>
          <cell r="C1190" t="str">
            <v>un</v>
          </cell>
          <cell r="D1190">
            <v>338</v>
          </cell>
          <cell r="E1190" t="str">
            <v>u/h</v>
          </cell>
        </row>
        <row r="1191">
          <cell r="A1191" t="str">
            <v>AM28</v>
          </cell>
          <cell r="B1191" t="str">
            <v>Revestimento fixo p/ britador 90TS</v>
          </cell>
          <cell r="C1191" t="str">
            <v>un</v>
          </cell>
          <cell r="D1191">
            <v>440</v>
          </cell>
          <cell r="E1191" t="str">
            <v>u/h</v>
          </cell>
        </row>
        <row r="1192">
          <cell r="A1192" t="str">
            <v>AM29</v>
          </cell>
          <cell r="B1192" t="str">
            <v>Revestimento móvel p/ britador 90TF</v>
          </cell>
          <cell r="C1192" t="str">
            <v>un</v>
          </cell>
          <cell r="D1192">
            <v>99</v>
          </cell>
          <cell r="E1192" t="str">
            <v>u/h</v>
          </cell>
        </row>
        <row r="1193">
          <cell r="A1193" t="str">
            <v>AM30</v>
          </cell>
          <cell r="B1193" t="str">
            <v>Revestimento fixo p/ britador 90TF</v>
          </cell>
          <cell r="C1193" t="str">
            <v>un</v>
          </cell>
          <cell r="D1193">
            <v>125</v>
          </cell>
          <cell r="E1193" t="str">
            <v>u/h</v>
          </cell>
        </row>
        <row r="1194">
          <cell r="A1194" t="str">
            <v>AM35</v>
          </cell>
          <cell r="B1194" t="str">
            <v>Brita 1</v>
          </cell>
          <cell r="C1194" t="str">
            <v>m3</v>
          </cell>
          <cell r="D1194">
            <v>1</v>
          </cell>
          <cell r="E1194" t="str">
            <v>m3</v>
          </cell>
        </row>
        <row r="1195">
          <cell r="A1195" t="str">
            <v>AM36</v>
          </cell>
          <cell r="B1195" t="str">
            <v>Brita 2</v>
          </cell>
          <cell r="C1195" t="str">
            <v>m3</v>
          </cell>
          <cell r="D1195">
            <v>1</v>
          </cell>
          <cell r="E1195" t="str">
            <v>m3</v>
          </cell>
        </row>
        <row r="1196">
          <cell r="A1196" t="str">
            <v>AM37</v>
          </cell>
          <cell r="B1196" t="str">
            <v>Brita 3</v>
          </cell>
          <cell r="C1196" t="str">
            <v>m3</v>
          </cell>
          <cell r="D1196">
            <v>1</v>
          </cell>
          <cell r="E1196" t="str">
            <v>m3</v>
          </cell>
        </row>
        <row r="1197">
          <cell r="A1197" t="str">
            <v>F801</v>
          </cell>
          <cell r="B1197" t="str">
            <v>Bomba hidráulica alta pressão MAC</v>
          </cell>
          <cell r="C1197" t="str">
            <v>dia</v>
          </cell>
          <cell r="D1197">
            <v>8</v>
          </cell>
          <cell r="E1197" t="str">
            <v>h</v>
          </cell>
        </row>
        <row r="1198">
          <cell r="A1198" t="str">
            <v>F802</v>
          </cell>
          <cell r="B1198" t="str">
            <v>Bomba eletr p/ injeção de nata MAC</v>
          </cell>
          <cell r="C1198" t="str">
            <v>dia</v>
          </cell>
          <cell r="D1198">
            <v>8</v>
          </cell>
          <cell r="E1198" t="str">
            <v>h</v>
          </cell>
        </row>
        <row r="1199">
          <cell r="A1199" t="str">
            <v>F803</v>
          </cell>
          <cell r="B1199" t="str">
            <v>Macaco p/ protensão MAC 7</v>
          </cell>
          <cell r="C1199" t="str">
            <v>dia</v>
          </cell>
          <cell r="D1199">
            <v>8</v>
          </cell>
          <cell r="E1199" t="str">
            <v>h</v>
          </cell>
        </row>
        <row r="1200">
          <cell r="A1200" t="str">
            <v>F804</v>
          </cell>
          <cell r="B1200" t="str">
            <v>Macaco p/ protensão MAC 12</v>
          </cell>
          <cell r="C1200" t="str">
            <v>dia</v>
          </cell>
          <cell r="D1200">
            <v>8</v>
          </cell>
          <cell r="E1200" t="str">
            <v>h</v>
          </cell>
        </row>
        <row r="1201">
          <cell r="A1201" t="str">
            <v>F805</v>
          </cell>
          <cell r="B1201" t="str">
            <v>Macaco p/ protensão MAC 4</v>
          </cell>
          <cell r="C1201" t="str">
            <v>dia</v>
          </cell>
          <cell r="D1201">
            <v>8</v>
          </cell>
          <cell r="E1201" t="str">
            <v>h</v>
          </cell>
        </row>
        <row r="1202">
          <cell r="A1202" t="str">
            <v>F807</v>
          </cell>
          <cell r="B1202" t="str">
            <v>Bomba hidr. alta pressão STUP</v>
          </cell>
          <cell r="C1202" t="str">
            <v>dia</v>
          </cell>
          <cell r="D1202">
            <v>8</v>
          </cell>
          <cell r="E1202" t="str">
            <v>h</v>
          </cell>
        </row>
        <row r="1203">
          <cell r="A1203" t="str">
            <v>F808</v>
          </cell>
          <cell r="B1203" t="str">
            <v>Bomba eletr. injeção de nata STUP</v>
          </cell>
          <cell r="C1203" t="str">
            <v>dia</v>
          </cell>
          <cell r="D1203">
            <v>8</v>
          </cell>
          <cell r="E1203" t="str">
            <v>h</v>
          </cell>
        </row>
        <row r="1204">
          <cell r="A1204" t="str">
            <v>F809</v>
          </cell>
          <cell r="B1204" t="str">
            <v>Macaco p/ protensão STUP</v>
          </cell>
          <cell r="C1204" t="str">
            <v>dia</v>
          </cell>
          <cell r="D1204">
            <v>8</v>
          </cell>
          <cell r="E1204" t="str">
            <v>h</v>
          </cell>
        </row>
        <row r="1205">
          <cell r="A1205" t="str">
            <v>F810</v>
          </cell>
          <cell r="B1205" t="str">
            <v>Macaco p/ protensão STUP</v>
          </cell>
          <cell r="C1205" t="str">
            <v>dia</v>
          </cell>
          <cell r="D1205">
            <v>8</v>
          </cell>
          <cell r="E1205" t="str">
            <v>h</v>
          </cell>
        </row>
        <row r="1206">
          <cell r="A1206" t="str">
            <v>F811</v>
          </cell>
          <cell r="B1206" t="str">
            <v>Macaco p/ protensão STUP</v>
          </cell>
          <cell r="C1206" t="str">
            <v>dia</v>
          </cell>
          <cell r="D1206">
            <v>8</v>
          </cell>
          <cell r="E1206" t="str">
            <v>h</v>
          </cell>
        </row>
        <row r="1207">
          <cell r="A1207" t="str">
            <v>F812</v>
          </cell>
          <cell r="B1207" t="str">
            <v>Macaco p/ protensão STUP</v>
          </cell>
          <cell r="C1207" t="str">
            <v>dia</v>
          </cell>
          <cell r="D1207">
            <v>8</v>
          </cell>
          <cell r="E1207" t="str">
            <v>h</v>
          </cell>
        </row>
        <row r="1208">
          <cell r="A1208" t="str">
            <v>F813</v>
          </cell>
          <cell r="B1208" t="str">
            <v>Macaco p/ prot. de tirante D=32mm</v>
          </cell>
          <cell r="C1208" t="str">
            <v>dia</v>
          </cell>
          <cell r="D1208">
            <v>8</v>
          </cell>
          <cell r="E1208" t="str">
            <v>h</v>
          </cell>
        </row>
        <row r="1209">
          <cell r="A1209" t="str">
            <v>F814</v>
          </cell>
          <cell r="B1209" t="str">
            <v>Injeção de nata de cimento</v>
          </cell>
          <cell r="C1209" t="str">
            <v>m</v>
          </cell>
          <cell r="D1209">
            <v>1</v>
          </cell>
          <cell r="E1209" t="str">
            <v>m</v>
          </cell>
        </row>
        <row r="1210">
          <cell r="A1210" t="str">
            <v>F943</v>
          </cell>
          <cell r="B1210" t="str">
            <v>Terra Armada - moldes metálicos</v>
          </cell>
          <cell r="C1210" t="str">
            <v>cj</v>
          </cell>
          <cell r="D1210">
            <v>1</v>
          </cell>
          <cell r="E1210" t="str">
            <v>m3</v>
          </cell>
        </row>
        <row r="1211">
          <cell r="A1211" t="str">
            <v>M001</v>
          </cell>
          <cell r="B1211" t="str">
            <v>Gasolina</v>
          </cell>
          <cell r="C1211" t="str">
            <v>l</v>
          </cell>
          <cell r="D1211">
            <v>1</v>
          </cell>
          <cell r="E1211" t="str">
            <v>l</v>
          </cell>
        </row>
        <row r="1212">
          <cell r="A1212" t="str">
            <v>M002</v>
          </cell>
          <cell r="B1212" t="str">
            <v>Diesel</v>
          </cell>
          <cell r="C1212" t="str">
            <v>l</v>
          </cell>
          <cell r="D1212">
            <v>1</v>
          </cell>
          <cell r="E1212" t="str">
            <v>l</v>
          </cell>
        </row>
        <row r="1213">
          <cell r="A1213" t="str">
            <v>M003</v>
          </cell>
          <cell r="B1213" t="str">
            <v>Óleo combustível 1A</v>
          </cell>
          <cell r="C1213" t="str">
            <v>l</v>
          </cell>
          <cell r="D1213">
            <v>1</v>
          </cell>
          <cell r="E1213" t="str">
            <v>l</v>
          </cell>
        </row>
        <row r="1214">
          <cell r="A1214" t="str">
            <v>M004</v>
          </cell>
          <cell r="B1214" t="str">
            <v>Álcool</v>
          </cell>
          <cell r="C1214" t="str">
            <v>l</v>
          </cell>
          <cell r="D1214">
            <v>1</v>
          </cell>
          <cell r="E1214" t="str">
            <v>l</v>
          </cell>
        </row>
        <row r="1215">
          <cell r="A1215" t="str">
            <v>M005</v>
          </cell>
          <cell r="B1215" t="str">
            <v>Energia elétrica</v>
          </cell>
          <cell r="C1215" t="str">
            <v>kwh</v>
          </cell>
          <cell r="D1215">
            <v>1</v>
          </cell>
          <cell r="E1215" t="str">
            <v>kwh</v>
          </cell>
        </row>
        <row r="1216">
          <cell r="A1216" t="str">
            <v>M101</v>
          </cell>
          <cell r="B1216" t="str">
            <v>Cimento asfáltico CAP-20</v>
          </cell>
          <cell r="C1216" t="str">
            <v>t</v>
          </cell>
          <cell r="D1216">
            <v>1</v>
          </cell>
          <cell r="E1216" t="str">
            <v>t</v>
          </cell>
        </row>
        <row r="1217">
          <cell r="A1217" t="str">
            <v>M102</v>
          </cell>
          <cell r="B1217" t="str">
            <v>Cimento asfáltico CAP-40</v>
          </cell>
          <cell r="C1217" t="str">
            <v>t</v>
          </cell>
          <cell r="D1217">
            <v>1</v>
          </cell>
          <cell r="E1217" t="str">
            <v>t</v>
          </cell>
        </row>
        <row r="1218">
          <cell r="A1218" t="str">
            <v>M103</v>
          </cell>
          <cell r="B1218" t="str">
            <v>Asfalto diluído CM-30</v>
          </cell>
          <cell r="C1218" t="str">
            <v>t</v>
          </cell>
          <cell r="D1218">
            <v>1</v>
          </cell>
          <cell r="E1218" t="str">
            <v>t</v>
          </cell>
        </row>
        <row r="1219">
          <cell r="A1219" t="str">
            <v>M104</v>
          </cell>
          <cell r="B1219" t="str">
            <v>Emulsão asfáltica RR-1C</v>
          </cell>
          <cell r="C1219" t="str">
            <v>t</v>
          </cell>
          <cell r="D1219">
            <v>1</v>
          </cell>
          <cell r="E1219" t="str">
            <v>t</v>
          </cell>
        </row>
        <row r="1220">
          <cell r="A1220" t="str">
            <v>M105</v>
          </cell>
          <cell r="B1220" t="str">
            <v>Emulsão asfáltica RR-2C</v>
          </cell>
          <cell r="C1220" t="str">
            <v>t</v>
          </cell>
          <cell r="D1220">
            <v>1</v>
          </cell>
          <cell r="E1220" t="str">
            <v>t</v>
          </cell>
        </row>
        <row r="1221">
          <cell r="A1221" t="str">
            <v>M106</v>
          </cell>
          <cell r="B1221" t="str">
            <v>Cimento asfáltico CAP 7</v>
          </cell>
          <cell r="C1221" t="str">
            <v>t</v>
          </cell>
          <cell r="D1221">
            <v>1</v>
          </cell>
          <cell r="E1221" t="str">
            <v>t</v>
          </cell>
        </row>
        <row r="1222">
          <cell r="A1222" t="str">
            <v>M107</v>
          </cell>
          <cell r="B1222" t="str">
            <v>Emulsão asfáltica RM-1C</v>
          </cell>
          <cell r="C1222" t="str">
            <v>t</v>
          </cell>
          <cell r="D1222">
            <v>1</v>
          </cell>
          <cell r="E1222" t="str">
            <v>t</v>
          </cell>
        </row>
        <row r="1223">
          <cell r="A1223" t="str">
            <v>M108</v>
          </cell>
          <cell r="B1223" t="str">
            <v>Emulsão asfáltica RM-2C</v>
          </cell>
          <cell r="C1223" t="str">
            <v>t</v>
          </cell>
          <cell r="D1223">
            <v>1</v>
          </cell>
          <cell r="E1223" t="str">
            <v>t</v>
          </cell>
        </row>
        <row r="1224">
          <cell r="A1224" t="str">
            <v>M109</v>
          </cell>
          <cell r="B1224" t="str">
            <v>Emulsão asfáltica RL-1C</v>
          </cell>
          <cell r="C1224" t="str">
            <v>t</v>
          </cell>
          <cell r="D1224">
            <v>1</v>
          </cell>
          <cell r="E1224" t="str">
            <v>t</v>
          </cell>
        </row>
        <row r="1225">
          <cell r="A1225" t="str">
            <v>M110</v>
          </cell>
          <cell r="B1225" t="str">
            <v>Emulsão polim. p/ micro-rev. a frio</v>
          </cell>
          <cell r="C1225" t="str">
            <v>t</v>
          </cell>
          <cell r="D1225">
            <v>1</v>
          </cell>
          <cell r="E1225" t="str">
            <v>t</v>
          </cell>
        </row>
        <row r="1226">
          <cell r="A1226" t="str">
            <v>M111</v>
          </cell>
          <cell r="B1226" t="str">
            <v>Aditivo p/ controle de ruptura</v>
          </cell>
          <cell r="C1226" t="str">
            <v>kg</v>
          </cell>
          <cell r="D1226">
            <v>1</v>
          </cell>
          <cell r="E1226" t="str">
            <v>kg</v>
          </cell>
        </row>
        <row r="1227">
          <cell r="A1227" t="str">
            <v>M112</v>
          </cell>
          <cell r="B1227" t="str">
            <v>Aditivo sólido (fibras)</v>
          </cell>
          <cell r="C1227" t="str">
            <v>kg</v>
          </cell>
          <cell r="D1227">
            <v>1</v>
          </cell>
          <cell r="E1227" t="str">
            <v>kg</v>
          </cell>
        </row>
        <row r="1228">
          <cell r="A1228" t="str">
            <v>M114</v>
          </cell>
          <cell r="B1228" t="str">
            <v>Agente rejuv. p/ recicl. a quente</v>
          </cell>
          <cell r="C1228" t="str">
            <v>t</v>
          </cell>
          <cell r="D1228">
            <v>1</v>
          </cell>
          <cell r="E1228" t="str">
            <v>t</v>
          </cell>
        </row>
        <row r="1229">
          <cell r="A1229" t="str">
            <v>M201</v>
          </cell>
          <cell r="B1229" t="str">
            <v>Cimento portland CP-32 (a granel)</v>
          </cell>
          <cell r="C1229" t="str">
            <v>kg</v>
          </cell>
          <cell r="D1229">
            <v>1</v>
          </cell>
          <cell r="E1229" t="str">
            <v>kg</v>
          </cell>
        </row>
        <row r="1230">
          <cell r="A1230" t="str">
            <v>M202</v>
          </cell>
          <cell r="B1230" t="str">
            <v>Cimento portland CP-32</v>
          </cell>
          <cell r="C1230" t="str">
            <v>sc</v>
          </cell>
          <cell r="D1230">
            <v>50</v>
          </cell>
          <cell r="E1230" t="str">
            <v>kg</v>
          </cell>
        </row>
        <row r="1231">
          <cell r="A1231" t="str">
            <v>M307</v>
          </cell>
          <cell r="B1231" t="str">
            <v>Cordoalha CP-190 RB D=12,7mm</v>
          </cell>
          <cell r="C1231" t="str">
            <v>kg</v>
          </cell>
          <cell r="D1231">
            <v>1</v>
          </cell>
          <cell r="E1231" t="str">
            <v>kg</v>
          </cell>
        </row>
        <row r="1232">
          <cell r="A1232" t="str">
            <v>M319</v>
          </cell>
          <cell r="B1232" t="str">
            <v>Arame recozido nº. 18</v>
          </cell>
          <cell r="C1232" t="str">
            <v>kg</v>
          </cell>
          <cell r="D1232">
            <v>1</v>
          </cell>
          <cell r="E1232" t="str">
            <v>kg</v>
          </cell>
        </row>
        <row r="1233">
          <cell r="A1233" t="str">
            <v>M320</v>
          </cell>
          <cell r="B1233" t="str">
            <v>Pregos (18x30)</v>
          </cell>
          <cell r="C1233" t="str">
            <v>kg</v>
          </cell>
          <cell r="D1233">
            <v>1</v>
          </cell>
          <cell r="E1233" t="str">
            <v>kg</v>
          </cell>
        </row>
        <row r="1234">
          <cell r="A1234" t="str">
            <v>M321</v>
          </cell>
          <cell r="B1234" t="str">
            <v>Arame farpado nº. 16 galv. simples</v>
          </cell>
          <cell r="C1234" t="str">
            <v>rl</v>
          </cell>
          <cell r="D1234">
            <v>250</v>
          </cell>
          <cell r="E1234" t="str">
            <v>m</v>
          </cell>
        </row>
        <row r="1235">
          <cell r="A1235" t="str">
            <v>M322</v>
          </cell>
          <cell r="B1235" t="str">
            <v>Grampo para cerca galvanizado 1 x 9</v>
          </cell>
          <cell r="C1235" t="str">
            <v>kg</v>
          </cell>
          <cell r="D1235">
            <v>1</v>
          </cell>
          <cell r="E1235" t="str">
            <v>kg</v>
          </cell>
        </row>
        <row r="1236">
          <cell r="A1236" t="str">
            <v>M323</v>
          </cell>
          <cell r="B1236" t="str">
            <v>Cantoneira de aço 4" x 4" x 3/8"</v>
          </cell>
          <cell r="C1236" t="str">
            <v>kg</v>
          </cell>
          <cell r="D1236">
            <v>1</v>
          </cell>
          <cell r="E1236" t="str">
            <v>kg</v>
          </cell>
        </row>
        <row r="1237">
          <cell r="A1237" t="str">
            <v>M324</v>
          </cell>
          <cell r="B1237" t="str">
            <v>Pórtico metálico (15 a 17m de vão)</v>
          </cell>
          <cell r="C1237" t="str">
            <v>un</v>
          </cell>
          <cell r="D1237">
            <v>1</v>
          </cell>
          <cell r="E1237" t="str">
            <v>un</v>
          </cell>
        </row>
        <row r="1238">
          <cell r="A1238" t="str">
            <v>M325</v>
          </cell>
          <cell r="B1238" t="str">
            <v>Trilho metálico TR-37 (usado)</v>
          </cell>
          <cell r="C1238" t="str">
            <v>kg</v>
          </cell>
          <cell r="D1238">
            <v>1</v>
          </cell>
          <cell r="E1238" t="str">
            <v>kg</v>
          </cell>
        </row>
        <row r="1239">
          <cell r="A1239" t="str">
            <v>M326</v>
          </cell>
          <cell r="B1239" t="str">
            <v>Série de brocas S-12 D=22 mm</v>
          </cell>
          <cell r="C1239" t="str">
            <v>un</v>
          </cell>
          <cell r="D1239">
            <v>1</v>
          </cell>
          <cell r="E1239" t="str">
            <v>un</v>
          </cell>
        </row>
        <row r="1240">
          <cell r="A1240" t="str">
            <v>M328</v>
          </cell>
          <cell r="B1240" t="str">
            <v>Luva de emenda D=32mm</v>
          </cell>
          <cell r="C1240" t="str">
            <v>un</v>
          </cell>
          <cell r="D1240">
            <v>1</v>
          </cell>
          <cell r="E1240" t="str">
            <v>un</v>
          </cell>
        </row>
        <row r="1241">
          <cell r="A1241" t="str">
            <v>M330</v>
          </cell>
          <cell r="B1241" t="str">
            <v>Calha met. semicircular D=40 cm</v>
          </cell>
          <cell r="C1241" t="str">
            <v>m</v>
          </cell>
          <cell r="D1241">
            <v>1</v>
          </cell>
          <cell r="E1241" t="str">
            <v>m</v>
          </cell>
        </row>
        <row r="1242">
          <cell r="A1242" t="str">
            <v>M331</v>
          </cell>
          <cell r="B1242" t="str">
            <v>Paraf. fixação calha met. (1/2"x1")</v>
          </cell>
          <cell r="C1242" t="str">
            <v>un</v>
          </cell>
          <cell r="D1242">
            <v>1</v>
          </cell>
          <cell r="E1242" t="str">
            <v>un</v>
          </cell>
        </row>
        <row r="1243">
          <cell r="A1243" t="str">
            <v>M332</v>
          </cell>
          <cell r="B1243" t="str">
            <v>Paraf. forma de madeira (1/2"x3")</v>
          </cell>
          <cell r="C1243" t="str">
            <v>kg</v>
          </cell>
          <cell r="D1243">
            <v>1</v>
          </cell>
          <cell r="E1243" t="str">
            <v>kg</v>
          </cell>
        </row>
        <row r="1244">
          <cell r="A1244" t="str">
            <v>M334</v>
          </cell>
          <cell r="B1244" t="str">
            <v>Paraf. zinc. c/ fenda 1 1/2"x3/16"</v>
          </cell>
          <cell r="C1244" t="str">
            <v>un</v>
          </cell>
          <cell r="D1244">
            <v>1</v>
          </cell>
          <cell r="E1244" t="str">
            <v>un</v>
          </cell>
        </row>
        <row r="1245">
          <cell r="A1245" t="str">
            <v>M335</v>
          </cell>
          <cell r="B1245" t="str">
            <v>Paraf. zincado francês 4" x 5/16"</v>
          </cell>
          <cell r="C1245" t="str">
            <v>un</v>
          </cell>
          <cell r="D1245">
            <v>1</v>
          </cell>
          <cell r="E1245" t="str">
            <v>un</v>
          </cell>
        </row>
        <row r="1246">
          <cell r="A1246" t="str">
            <v>M338</v>
          </cell>
          <cell r="B1246" t="str">
            <v>Cano de ferro D=3/4"</v>
          </cell>
          <cell r="C1246" t="str">
            <v>pç</v>
          </cell>
          <cell r="D1246">
            <v>6</v>
          </cell>
          <cell r="E1246" t="str">
            <v>m</v>
          </cell>
        </row>
        <row r="1247">
          <cell r="A1247" t="str">
            <v>M339</v>
          </cell>
          <cell r="B1247" t="str">
            <v>Cantoneira ferro (3,0"x3,0"x3/8")</v>
          </cell>
          <cell r="C1247" t="str">
            <v>kg</v>
          </cell>
          <cell r="D1247">
            <v>1</v>
          </cell>
          <cell r="E1247" t="str">
            <v>kg</v>
          </cell>
        </row>
        <row r="1248">
          <cell r="A1248" t="str">
            <v>M340</v>
          </cell>
          <cell r="B1248" t="str">
            <v>Tampão de ferro fundido</v>
          </cell>
          <cell r="C1248" t="str">
            <v>un</v>
          </cell>
          <cell r="D1248">
            <v>1</v>
          </cell>
          <cell r="E1248" t="str">
            <v>un</v>
          </cell>
        </row>
        <row r="1249">
          <cell r="A1249" t="str">
            <v>M341</v>
          </cell>
          <cell r="B1249" t="str">
            <v>Defensa met. maleável simples</v>
          </cell>
          <cell r="C1249" t="str">
            <v>mod</v>
          </cell>
          <cell r="D1249">
            <v>1</v>
          </cell>
          <cell r="E1249" t="str">
            <v>mod</v>
          </cell>
        </row>
        <row r="1250">
          <cell r="A1250" t="str">
            <v>M342</v>
          </cell>
          <cell r="B1250" t="str">
            <v>Defensa met. maleável dupla</v>
          </cell>
          <cell r="C1250" t="str">
            <v>mod</v>
          </cell>
          <cell r="D1250">
            <v>1</v>
          </cell>
          <cell r="E1250" t="str">
            <v>mod</v>
          </cell>
        </row>
        <row r="1251">
          <cell r="A1251" t="str">
            <v>M343</v>
          </cell>
          <cell r="B1251" t="str">
            <v>Defensa met. semi-maleável simples</v>
          </cell>
          <cell r="C1251" t="str">
            <v>mod</v>
          </cell>
          <cell r="D1251">
            <v>1</v>
          </cell>
          <cell r="E1251" t="str">
            <v>mod</v>
          </cell>
        </row>
        <row r="1252">
          <cell r="A1252" t="str">
            <v>M344</v>
          </cell>
          <cell r="B1252" t="str">
            <v>Defensa met. semi-maleável dupla</v>
          </cell>
          <cell r="C1252" t="str">
            <v>mod</v>
          </cell>
          <cell r="D1252">
            <v>1</v>
          </cell>
          <cell r="E1252" t="str">
            <v>mod</v>
          </cell>
        </row>
        <row r="1253">
          <cell r="A1253" t="str">
            <v>M345</v>
          </cell>
          <cell r="B1253" t="str">
            <v>Chapa de aço n. 28 (fina)</v>
          </cell>
          <cell r="C1253" t="str">
            <v>kg</v>
          </cell>
          <cell r="D1253">
            <v>1</v>
          </cell>
          <cell r="E1253" t="str">
            <v>kg</v>
          </cell>
        </row>
        <row r="1254">
          <cell r="A1254" t="str">
            <v>M346</v>
          </cell>
          <cell r="B1254" t="str">
            <v>Chapa de aço n. 16 (tratada)</v>
          </cell>
          <cell r="C1254" t="str">
            <v>m2</v>
          </cell>
          <cell r="D1254">
            <v>1</v>
          </cell>
          <cell r="E1254" t="str">
            <v>m2</v>
          </cell>
        </row>
        <row r="1255">
          <cell r="A1255" t="str">
            <v>M347</v>
          </cell>
          <cell r="B1255" t="str">
            <v>Dente p/ fresadora 1000 C</v>
          </cell>
          <cell r="C1255" t="str">
            <v>un</v>
          </cell>
          <cell r="D1255">
            <v>1</v>
          </cell>
          <cell r="E1255" t="str">
            <v>un</v>
          </cell>
        </row>
        <row r="1256">
          <cell r="A1256" t="str">
            <v>M348</v>
          </cell>
          <cell r="B1256" t="str">
            <v>Porta dente p/ fresadora 1000 C</v>
          </cell>
          <cell r="C1256" t="str">
            <v>un</v>
          </cell>
          <cell r="D1256">
            <v>1</v>
          </cell>
          <cell r="E1256" t="str">
            <v>un</v>
          </cell>
        </row>
        <row r="1257">
          <cell r="A1257" t="str">
            <v>M349</v>
          </cell>
          <cell r="B1257" t="str">
            <v>Dente p/ fresadora 2000 DC</v>
          </cell>
          <cell r="C1257" t="str">
            <v>un</v>
          </cell>
          <cell r="D1257">
            <v>1</v>
          </cell>
          <cell r="E1257" t="str">
            <v>un</v>
          </cell>
        </row>
        <row r="1258">
          <cell r="A1258" t="str">
            <v>M350</v>
          </cell>
          <cell r="B1258" t="str">
            <v>Porta dente p/ fresadora 2000 DC</v>
          </cell>
          <cell r="C1258" t="str">
            <v>un</v>
          </cell>
          <cell r="D1258">
            <v>1</v>
          </cell>
          <cell r="E1258" t="str">
            <v>un</v>
          </cell>
        </row>
        <row r="1259">
          <cell r="A1259" t="str">
            <v>M351</v>
          </cell>
          <cell r="B1259" t="str">
            <v>Estrut. (tunnel liner) D=1,6m galv.</v>
          </cell>
          <cell r="C1259" t="str">
            <v>m</v>
          </cell>
          <cell r="D1259">
            <v>1</v>
          </cell>
          <cell r="E1259" t="str">
            <v>m</v>
          </cell>
        </row>
        <row r="1260">
          <cell r="A1260" t="str">
            <v>M352</v>
          </cell>
          <cell r="B1260" t="str">
            <v>Estrut. (tunnel liner) D=2,0m galv.</v>
          </cell>
          <cell r="C1260" t="str">
            <v>m</v>
          </cell>
          <cell r="D1260">
            <v>1</v>
          </cell>
          <cell r="E1260" t="str">
            <v>m</v>
          </cell>
        </row>
        <row r="1261">
          <cell r="A1261" t="str">
            <v>M353</v>
          </cell>
          <cell r="B1261" t="str">
            <v>Estrut. (tunnel liner) D=1,6m epoxy</v>
          </cell>
          <cell r="C1261" t="str">
            <v>m</v>
          </cell>
          <cell r="D1261">
            <v>1</v>
          </cell>
          <cell r="E1261" t="str">
            <v>m</v>
          </cell>
        </row>
        <row r="1262">
          <cell r="A1262" t="str">
            <v>M354</v>
          </cell>
          <cell r="B1262" t="str">
            <v>Estrut, (tunnel liner) D=2,0m epoxy</v>
          </cell>
          <cell r="C1262" t="str">
            <v>m</v>
          </cell>
          <cell r="D1262">
            <v>1</v>
          </cell>
          <cell r="E1262" t="str">
            <v>m</v>
          </cell>
        </row>
        <row r="1263">
          <cell r="A1263" t="str">
            <v>M355</v>
          </cell>
          <cell r="B1263" t="str">
            <v>Chapa mult. D=1,60 m rev. galv.</v>
          </cell>
          <cell r="C1263" t="str">
            <v>m</v>
          </cell>
          <cell r="D1263">
            <v>1</v>
          </cell>
          <cell r="E1263" t="str">
            <v>m</v>
          </cell>
        </row>
        <row r="1264">
          <cell r="A1264" t="str">
            <v>M356</v>
          </cell>
          <cell r="B1264" t="str">
            <v>Chapa mult. D=2,00 m rev. galv.</v>
          </cell>
          <cell r="C1264" t="str">
            <v>m</v>
          </cell>
          <cell r="D1264">
            <v>1</v>
          </cell>
          <cell r="E1264" t="str">
            <v>m</v>
          </cell>
        </row>
        <row r="1265">
          <cell r="A1265" t="str">
            <v>M357</v>
          </cell>
          <cell r="B1265" t="str">
            <v>Chapa mult. D=1,60 m rev. epoxy</v>
          </cell>
          <cell r="C1265" t="str">
            <v>m</v>
          </cell>
          <cell r="D1265">
            <v>1</v>
          </cell>
          <cell r="E1265" t="str">
            <v>m</v>
          </cell>
        </row>
        <row r="1266">
          <cell r="A1266" t="str">
            <v>M358</v>
          </cell>
          <cell r="B1266" t="str">
            <v>Chapa mult. D=2,00 m rev. epoxy</v>
          </cell>
          <cell r="C1266" t="str">
            <v>m</v>
          </cell>
          <cell r="D1266">
            <v>1</v>
          </cell>
          <cell r="E1266" t="str">
            <v>m</v>
          </cell>
        </row>
        <row r="1267">
          <cell r="A1267" t="str">
            <v>M359</v>
          </cell>
          <cell r="B1267" t="str">
            <v>Vigas "I" 254 x 117,5mm - 1ª alma</v>
          </cell>
          <cell r="C1267" t="str">
            <v>kg</v>
          </cell>
          <cell r="D1267">
            <v>1</v>
          </cell>
          <cell r="E1267" t="str">
            <v>kg</v>
          </cell>
        </row>
        <row r="1268">
          <cell r="A1268" t="str">
            <v>M361</v>
          </cell>
          <cell r="B1268" t="str">
            <v>Estrut.(tunnel liner) D=1,2m galv.</v>
          </cell>
          <cell r="C1268" t="str">
            <v>m</v>
          </cell>
          <cell r="D1268">
            <v>1</v>
          </cell>
          <cell r="E1268" t="str">
            <v>m</v>
          </cell>
        </row>
        <row r="1269">
          <cell r="A1269" t="str">
            <v>M362</v>
          </cell>
          <cell r="B1269" t="str">
            <v>Estrut. (tunnel liner) D=1,2m epoxy</v>
          </cell>
          <cell r="C1269" t="str">
            <v>m</v>
          </cell>
          <cell r="D1269">
            <v>1</v>
          </cell>
          <cell r="E1269" t="str">
            <v>m</v>
          </cell>
        </row>
        <row r="1270">
          <cell r="A1270" t="str">
            <v>M370</v>
          </cell>
          <cell r="B1270" t="str">
            <v>Bainha metálica diam. int.=45mm MAC</v>
          </cell>
          <cell r="C1270" t="str">
            <v>m</v>
          </cell>
          <cell r="D1270">
            <v>1</v>
          </cell>
          <cell r="E1270" t="str">
            <v>m</v>
          </cell>
        </row>
        <row r="1271">
          <cell r="A1271" t="str">
            <v>M371</v>
          </cell>
          <cell r="B1271" t="str">
            <v>Bainha metálica diam. int.=60mm MAC</v>
          </cell>
          <cell r="C1271" t="str">
            <v>m</v>
          </cell>
          <cell r="D1271">
            <v>1</v>
          </cell>
          <cell r="E1271" t="str">
            <v>m</v>
          </cell>
        </row>
        <row r="1272">
          <cell r="A1272" t="str">
            <v>M372</v>
          </cell>
          <cell r="B1272" t="str">
            <v>Bainha metálica diam. int.=55mm MAC</v>
          </cell>
          <cell r="C1272" t="str">
            <v>m</v>
          </cell>
          <cell r="D1272">
            <v>1</v>
          </cell>
          <cell r="E1272" t="str">
            <v>m</v>
          </cell>
        </row>
        <row r="1273">
          <cell r="A1273" t="str">
            <v>M373</v>
          </cell>
          <cell r="B1273" t="str">
            <v>Bainha metálica diam. int.=70mm MAC</v>
          </cell>
          <cell r="C1273" t="str">
            <v>m</v>
          </cell>
          <cell r="D1273">
            <v>1</v>
          </cell>
          <cell r="E1273" t="str">
            <v>m</v>
          </cell>
        </row>
        <row r="1274">
          <cell r="A1274" t="str">
            <v>M374</v>
          </cell>
          <cell r="B1274" t="str">
            <v>Ancoragem p/ cabo 4V D=1/2" MAC</v>
          </cell>
          <cell r="C1274" t="str">
            <v>cj</v>
          </cell>
          <cell r="D1274">
            <v>1</v>
          </cell>
          <cell r="E1274" t="str">
            <v>cj</v>
          </cell>
        </row>
        <row r="1275">
          <cell r="A1275" t="str">
            <v>M375</v>
          </cell>
          <cell r="B1275" t="str">
            <v>Ancoragem p/ cabo 6V D=1/2" MAC</v>
          </cell>
          <cell r="C1275" t="str">
            <v>cj</v>
          </cell>
          <cell r="D1275">
            <v>1</v>
          </cell>
          <cell r="E1275" t="str">
            <v>cj</v>
          </cell>
        </row>
        <row r="1276">
          <cell r="A1276" t="str">
            <v>M376</v>
          </cell>
          <cell r="B1276" t="str">
            <v>Ancoragem p/ cabo 7V D=1/2" MAC</v>
          </cell>
          <cell r="C1276" t="str">
            <v>cj</v>
          </cell>
          <cell r="D1276">
            <v>1</v>
          </cell>
          <cell r="E1276" t="str">
            <v>cj</v>
          </cell>
        </row>
        <row r="1277">
          <cell r="A1277" t="str">
            <v>M377</v>
          </cell>
          <cell r="B1277" t="str">
            <v>Ancoragem p/ cabo 12V D=1/2" MAC</v>
          </cell>
          <cell r="C1277" t="str">
            <v>cj</v>
          </cell>
          <cell r="D1277">
            <v>1</v>
          </cell>
          <cell r="E1277" t="str">
            <v>cj</v>
          </cell>
        </row>
        <row r="1278">
          <cell r="A1278" t="str">
            <v>M378</v>
          </cell>
          <cell r="B1278" t="str">
            <v>Apoio do porta dente frezad. 2000DC</v>
          </cell>
          <cell r="C1278" t="str">
            <v>un</v>
          </cell>
          <cell r="D1278">
            <v>1</v>
          </cell>
          <cell r="E1278" t="str">
            <v>un</v>
          </cell>
        </row>
        <row r="1279">
          <cell r="A1279" t="str">
            <v>M380</v>
          </cell>
          <cell r="B1279" t="str">
            <v>Bainha metálica D=45mm STUP</v>
          </cell>
          <cell r="C1279" t="str">
            <v>m</v>
          </cell>
          <cell r="D1279">
            <v>1</v>
          </cell>
          <cell r="E1279" t="str">
            <v>m</v>
          </cell>
        </row>
        <row r="1280">
          <cell r="A1280" t="str">
            <v>M381</v>
          </cell>
          <cell r="B1280" t="str">
            <v>Bainha metálica D=60mm STUP</v>
          </cell>
          <cell r="C1280" t="str">
            <v>m</v>
          </cell>
          <cell r="D1280">
            <v>1</v>
          </cell>
          <cell r="E1280" t="str">
            <v>m</v>
          </cell>
        </row>
        <row r="1281">
          <cell r="A1281" t="str">
            <v>M382</v>
          </cell>
          <cell r="B1281" t="str">
            <v>Bainha metálica D=55mm STUP</v>
          </cell>
          <cell r="C1281" t="str">
            <v>m</v>
          </cell>
          <cell r="D1281">
            <v>1</v>
          </cell>
          <cell r="E1281" t="str">
            <v>m</v>
          </cell>
        </row>
        <row r="1282">
          <cell r="A1282" t="str">
            <v>M383</v>
          </cell>
          <cell r="B1282" t="str">
            <v>Bainha metálica D=70mm STUP</v>
          </cell>
          <cell r="C1282" t="str">
            <v>m</v>
          </cell>
          <cell r="D1282">
            <v>1</v>
          </cell>
          <cell r="E1282" t="str">
            <v>m</v>
          </cell>
        </row>
        <row r="1283">
          <cell r="A1283" t="str">
            <v>M384</v>
          </cell>
          <cell r="B1283" t="str">
            <v>Ancoragem p/ cabo 4V D=1/2" STUP</v>
          </cell>
          <cell r="C1283" t="str">
            <v>cj</v>
          </cell>
          <cell r="D1283">
            <v>1</v>
          </cell>
          <cell r="E1283" t="str">
            <v>cj</v>
          </cell>
        </row>
        <row r="1284">
          <cell r="A1284" t="str">
            <v>M385</v>
          </cell>
          <cell r="B1284" t="str">
            <v>Ancoragem p/ cabo 6V D=1/2" STUP</v>
          </cell>
          <cell r="C1284" t="str">
            <v>cj</v>
          </cell>
          <cell r="D1284">
            <v>1</v>
          </cell>
          <cell r="E1284" t="str">
            <v>cj</v>
          </cell>
        </row>
        <row r="1285">
          <cell r="A1285" t="str">
            <v>M386</v>
          </cell>
          <cell r="B1285" t="str">
            <v>Ancoragem p/ cabo 7V D=1/2" STUP</v>
          </cell>
          <cell r="C1285" t="str">
            <v>cj</v>
          </cell>
          <cell r="D1285">
            <v>1</v>
          </cell>
          <cell r="E1285" t="str">
            <v>cj</v>
          </cell>
        </row>
        <row r="1286">
          <cell r="A1286" t="str">
            <v>M387</v>
          </cell>
          <cell r="B1286" t="str">
            <v>Ancoragem p/ cabo 12V D=1/2" STUP</v>
          </cell>
          <cell r="C1286" t="str">
            <v>cj</v>
          </cell>
          <cell r="D1286">
            <v>1</v>
          </cell>
          <cell r="E1286" t="str">
            <v>cj</v>
          </cell>
        </row>
        <row r="1287">
          <cell r="A1287" t="str">
            <v>M390</v>
          </cell>
          <cell r="B1287" t="str">
            <v>Porca de ancoragem D=32mm</v>
          </cell>
          <cell r="C1287" t="str">
            <v>un</v>
          </cell>
          <cell r="D1287">
            <v>1</v>
          </cell>
          <cell r="E1287" t="str">
            <v>un</v>
          </cell>
        </row>
        <row r="1288">
          <cell r="A1288" t="str">
            <v>M391</v>
          </cell>
          <cell r="B1288" t="str">
            <v>Contra porca h=35mm D=32mm</v>
          </cell>
          <cell r="C1288" t="str">
            <v>un</v>
          </cell>
          <cell r="D1288">
            <v>1</v>
          </cell>
          <cell r="E1288" t="str">
            <v>un</v>
          </cell>
        </row>
        <row r="1289">
          <cell r="A1289" t="str">
            <v>M392</v>
          </cell>
          <cell r="B1289" t="str">
            <v>Aço ST 85/105 D=32mm</v>
          </cell>
          <cell r="C1289" t="str">
            <v>m</v>
          </cell>
          <cell r="D1289">
            <v>1</v>
          </cell>
          <cell r="E1289" t="str">
            <v>m</v>
          </cell>
        </row>
        <row r="1290">
          <cell r="A1290" t="str">
            <v>M393</v>
          </cell>
          <cell r="B1290" t="str">
            <v>Placa de ancoragem - 200x200x38mm</v>
          </cell>
          <cell r="C1290" t="str">
            <v>un</v>
          </cell>
          <cell r="D1290">
            <v>1</v>
          </cell>
          <cell r="E1290" t="str">
            <v>un</v>
          </cell>
        </row>
        <row r="1291">
          <cell r="A1291" t="str">
            <v>M394</v>
          </cell>
          <cell r="B1291" t="str">
            <v>Bainha metálica D=38mm</v>
          </cell>
          <cell r="C1291" t="str">
            <v>m</v>
          </cell>
          <cell r="D1291">
            <v>1</v>
          </cell>
          <cell r="E1291" t="str">
            <v>m</v>
          </cell>
        </row>
        <row r="1292">
          <cell r="A1292" t="str">
            <v>M395</v>
          </cell>
          <cell r="B1292" t="str">
            <v>Bits p/ estabil. e recicl. RR/SS250</v>
          </cell>
          <cell r="C1292" t="str">
            <v>un</v>
          </cell>
          <cell r="D1292">
            <v>1</v>
          </cell>
          <cell r="E1292" t="str">
            <v>un</v>
          </cell>
        </row>
        <row r="1293">
          <cell r="A1293" t="str">
            <v>M396</v>
          </cell>
          <cell r="B1293" t="str">
            <v>Porta dente p/ est. e rec. RR/SS250</v>
          </cell>
          <cell r="C1293" t="str">
            <v>un</v>
          </cell>
          <cell r="D1293">
            <v>1</v>
          </cell>
          <cell r="E1293" t="str">
            <v>un</v>
          </cell>
        </row>
        <row r="1294">
          <cell r="A1294" t="str">
            <v>M397</v>
          </cell>
          <cell r="B1294" t="str">
            <v>Dente de corte para equip. recicl.</v>
          </cell>
          <cell r="C1294" t="str">
            <v>un</v>
          </cell>
          <cell r="D1294">
            <v>1</v>
          </cell>
          <cell r="E1294" t="str">
            <v>un</v>
          </cell>
        </row>
        <row r="1295">
          <cell r="A1295" t="str">
            <v>M398</v>
          </cell>
          <cell r="B1295" t="str">
            <v>Chapa de 8,00 mm</v>
          </cell>
          <cell r="C1295" t="str">
            <v>kg</v>
          </cell>
          <cell r="D1295">
            <v>1</v>
          </cell>
          <cell r="E1295" t="str">
            <v>kg</v>
          </cell>
        </row>
        <row r="1296">
          <cell r="A1296" t="str">
            <v>M401</v>
          </cell>
          <cell r="B1296" t="str">
            <v>Pontaletes D=15 cm (tronco p/ esc.)</v>
          </cell>
          <cell r="C1296" t="str">
            <v>m</v>
          </cell>
          <cell r="D1296">
            <v>1</v>
          </cell>
          <cell r="E1296" t="str">
            <v>m</v>
          </cell>
        </row>
        <row r="1297">
          <cell r="A1297" t="str">
            <v>M402</v>
          </cell>
          <cell r="B1297" t="str">
            <v>Pontaletes D=20 cm (tronco p/ esc.)</v>
          </cell>
          <cell r="C1297" t="str">
            <v>m</v>
          </cell>
          <cell r="D1297">
            <v>1</v>
          </cell>
          <cell r="E1297" t="str">
            <v>m</v>
          </cell>
        </row>
        <row r="1298">
          <cell r="A1298" t="str">
            <v>M403</v>
          </cell>
          <cell r="B1298" t="str">
            <v>Mourão madeira H=2,15 m D=9 cm</v>
          </cell>
          <cell r="C1298" t="str">
            <v>un</v>
          </cell>
          <cell r="D1298">
            <v>1</v>
          </cell>
          <cell r="E1298" t="str">
            <v>un</v>
          </cell>
        </row>
        <row r="1299">
          <cell r="A1299" t="str">
            <v>M404</v>
          </cell>
          <cell r="B1299" t="str">
            <v>Mourão madeira H=2,50 m D=12 cm</v>
          </cell>
          <cell r="C1299" t="str">
            <v>un</v>
          </cell>
          <cell r="D1299">
            <v>1</v>
          </cell>
          <cell r="E1299" t="str">
            <v>un</v>
          </cell>
        </row>
        <row r="1300">
          <cell r="A1300" t="str">
            <v>M405</v>
          </cell>
          <cell r="B1300" t="str">
            <v>Ripas de 2,5 cm x 5,0 cm</v>
          </cell>
          <cell r="C1300" t="str">
            <v>m</v>
          </cell>
          <cell r="D1300">
            <v>1</v>
          </cell>
          <cell r="E1300" t="str">
            <v>m</v>
          </cell>
        </row>
        <row r="1301">
          <cell r="A1301" t="str">
            <v>M406</v>
          </cell>
          <cell r="B1301" t="str">
            <v>Caibros de 7,5 cm x 7,5 cm</v>
          </cell>
          <cell r="C1301" t="str">
            <v>m</v>
          </cell>
          <cell r="D1301">
            <v>1</v>
          </cell>
          <cell r="E1301" t="str">
            <v>m</v>
          </cell>
        </row>
        <row r="1302">
          <cell r="A1302" t="str">
            <v>M407</v>
          </cell>
          <cell r="B1302" t="str">
            <v>Tábua pinho de 1ª 2,5 cm x 15,0 cm</v>
          </cell>
          <cell r="C1302" t="str">
            <v>m</v>
          </cell>
          <cell r="D1302">
            <v>1</v>
          </cell>
          <cell r="E1302" t="str">
            <v>m</v>
          </cell>
        </row>
        <row r="1303">
          <cell r="A1303" t="str">
            <v>M408</v>
          </cell>
          <cell r="B1303" t="str">
            <v>Tábua de 5ª 2,5 cm x 30,0 cm</v>
          </cell>
          <cell r="C1303" t="str">
            <v>m</v>
          </cell>
          <cell r="D1303">
            <v>1</v>
          </cell>
          <cell r="E1303" t="str">
            <v>m</v>
          </cell>
        </row>
        <row r="1304">
          <cell r="A1304" t="str">
            <v>M409</v>
          </cell>
          <cell r="B1304" t="str">
            <v>Pranchão de 1ª de 5,0 cm x 30,0 cm</v>
          </cell>
          <cell r="C1304" t="str">
            <v>m</v>
          </cell>
          <cell r="D1304">
            <v>1</v>
          </cell>
          <cell r="E1304" t="str">
            <v>m</v>
          </cell>
        </row>
        <row r="1305">
          <cell r="A1305" t="str">
            <v>M410</v>
          </cell>
          <cell r="B1305" t="str">
            <v>Compensado resinado de 17 mm</v>
          </cell>
          <cell r="C1305" t="str">
            <v>un</v>
          </cell>
          <cell r="D1305">
            <v>2.42</v>
          </cell>
          <cell r="E1305" t="str">
            <v>m2</v>
          </cell>
        </row>
        <row r="1306">
          <cell r="A1306" t="str">
            <v>M411</v>
          </cell>
          <cell r="B1306" t="str">
            <v>Compensado plastificado de 17 mm</v>
          </cell>
          <cell r="C1306" t="str">
            <v>un</v>
          </cell>
          <cell r="D1306">
            <v>2.97</v>
          </cell>
          <cell r="E1306" t="str">
            <v>m2</v>
          </cell>
        </row>
        <row r="1307">
          <cell r="A1307" t="str">
            <v>M412</v>
          </cell>
          <cell r="B1307" t="str">
            <v>Gastalho 10 x 2,0 cm</v>
          </cell>
          <cell r="C1307" t="str">
            <v>m</v>
          </cell>
          <cell r="D1307">
            <v>1</v>
          </cell>
          <cell r="E1307" t="str">
            <v>m</v>
          </cell>
        </row>
        <row r="1308">
          <cell r="A1308" t="str">
            <v>M413</v>
          </cell>
          <cell r="B1308" t="str">
            <v>Gastalho 10 x 2,5 cm</v>
          </cell>
          <cell r="C1308" t="str">
            <v>m</v>
          </cell>
          <cell r="D1308">
            <v>1</v>
          </cell>
          <cell r="E1308" t="str">
            <v>m</v>
          </cell>
        </row>
        <row r="1309">
          <cell r="A1309" t="str">
            <v>M414</v>
          </cell>
          <cell r="B1309" t="str">
            <v>Pranchão 7,5 x 30,0 cm</v>
          </cell>
          <cell r="C1309" t="str">
            <v>un</v>
          </cell>
          <cell r="D1309">
            <v>1</v>
          </cell>
          <cell r="E1309" t="str">
            <v>m</v>
          </cell>
        </row>
        <row r="1310">
          <cell r="A1310" t="str">
            <v>M415</v>
          </cell>
          <cell r="B1310" t="str">
            <v>Tábua 2,5 x 22,5 cm</v>
          </cell>
          <cell r="C1310" t="str">
            <v>un</v>
          </cell>
          <cell r="D1310">
            <v>1</v>
          </cell>
          <cell r="E1310" t="str">
            <v>m</v>
          </cell>
        </row>
        <row r="1311">
          <cell r="A1311" t="str">
            <v>M501</v>
          </cell>
          <cell r="B1311" t="str">
            <v>Dinamite a 60% (gelatina especial)</v>
          </cell>
          <cell r="C1311" t="str">
            <v>kg</v>
          </cell>
          <cell r="D1311">
            <v>1</v>
          </cell>
          <cell r="E1311" t="str">
            <v>kg</v>
          </cell>
        </row>
        <row r="1312">
          <cell r="A1312" t="str">
            <v>M503</v>
          </cell>
          <cell r="B1312" t="str">
            <v>Espoleta comum n. 8</v>
          </cell>
          <cell r="C1312" t="str">
            <v>un</v>
          </cell>
          <cell r="D1312">
            <v>1</v>
          </cell>
          <cell r="E1312" t="str">
            <v>un</v>
          </cell>
        </row>
        <row r="1313">
          <cell r="A1313" t="str">
            <v>M505</v>
          </cell>
          <cell r="B1313" t="str">
            <v>Cordel detonante NP 10</v>
          </cell>
          <cell r="C1313" t="str">
            <v>m</v>
          </cell>
          <cell r="D1313">
            <v>1</v>
          </cell>
          <cell r="E1313" t="str">
            <v>m</v>
          </cell>
        </row>
        <row r="1314">
          <cell r="A1314" t="str">
            <v>M507</v>
          </cell>
          <cell r="B1314" t="str">
            <v>Retardador de cordel</v>
          </cell>
          <cell r="C1314" t="str">
            <v>un</v>
          </cell>
          <cell r="D1314">
            <v>1</v>
          </cell>
          <cell r="E1314" t="str">
            <v>un</v>
          </cell>
        </row>
        <row r="1315">
          <cell r="A1315" t="str">
            <v>M508</v>
          </cell>
          <cell r="B1315" t="str">
            <v>Estopim</v>
          </cell>
          <cell r="C1315" t="str">
            <v>m</v>
          </cell>
          <cell r="D1315">
            <v>1</v>
          </cell>
          <cell r="E1315" t="str">
            <v>m</v>
          </cell>
        </row>
        <row r="1316">
          <cell r="A1316" t="str">
            <v>M600</v>
          </cell>
          <cell r="B1316" t="str">
            <v>Tinta refletiva alquídica p/ 1 ano</v>
          </cell>
          <cell r="C1316" t="str">
            <v>ba</v>
          </cell>
          <cell r="D1316">
            <v>18</v>
          </cell>
          <cell r="E1316" t="str">
            <v>l</v>
          </cell>
        </row>
        <row r="1317">
          <cell r="A1317" t="str">
            <v>M601</v>
          </cell>
          <cell r="B1317" t="str">
            <v>Tinta refletiva acrílica p/ 2 anos</v>
          </cell>
          <cell r="C1317" t="str">
            <v>ba</v>
          </cell>
          <cell r="D1317">
            <v>18</v>
          </cell>
          <cell r="E1317" t="str">
            <v>l</v>
          </cell>
        </row>
        <row r="1318">
          <cell r="A1318" t="str">
            <v>M602</v>
          </cell>
          <cell r="B1318" t="str">
            <v>Adubo NPK (4.14.8)</v>
          </cell>
          <cell r="C1318" t="str">
            <v>kg</v>
          </cell>
          <cell r="D1318">
            <v>1</v>
          </cell>
          <cell r="E1318" t="str">
            <v>kg</v>
          </cell>
        </row>
        <row r="1319">
          <cell r="A1319" t="str">
            <v>M603</v>
          </cell>
          <cell r="B1319" t="str">
            <v>Inseticida</v>
          </cell>
          <cell r="C1319" t="str">
            <v>l</v>
          </cell>
          <cell r="D1319">
            <v>1</v>
          </cell>
          <cell r="E1319" t="str">
            <v>l</v>
          </cell>
        </row>
        <row r="1320">
          <cell r="A1320" t="str">
            <v>M604</v>
          </cell>
          <cell r="B1320" t="str">
            <v>Aditivo plastiment BV-40</v>
          </cell>
          <cell r="C1320" t="str">
            <v>tam</v>
          </cell>
          <cell r="D1320">
            <v>200</v>
          </cell>
          <cell r="E1320" t="str">
            <v>kg</v>
          </cell>
        </row>
        <row r="1321">
          <cell r="A1321" t="str">
            <v>M605</v>
          </cell>
          <cell r="B1321" t="str">
            <v>Cola para tubo PVC</v>
          </cell>
          <cell r="C1321" t="str">
            <v>tb</v>
          </cell>
          <cell r="D1321">
            <v>75</v>
          </cell>
          <cell r="E1321" t="str">
            <v>gr</v>
          </cell>
        </row>
        <row r="1322">
          <cell r="A1322" t="str">
            <v>M606</v>
          </cell>
          <cell r="B1322" t="str">
            <v>Tinta anti-corrosiva</v>
          </cell>
          <cell r="C1322" t="str">
            <v>ba</v>
          </cell>
          <cell r="D1322">
            <v>18</v>
          </cell>
          <cell r="E1322" t="str">
            <v>l</v>
          </cell>
        </row>
        <row r="1323">
          <cell r="A1323" t="str">
            <v>M607</v>
          </cell>
          <cell r="B1323" t="str">
            <v>Óleo de linhaça</v>
          </cell>
          <cell r="C1323" t="str">
            <v>tam</v>
          </cell>
          <cell r="D1323">
            <v>200</v>
          </cell>
          <cell r="E1323" t="str">
            <v>l</v>
          </cell>
        </row>
        <row r="1324">
          <cell r="A1324" t="str">
            <v>M608</v>
          </cell>
          <cell r="B1324" t="str">
            <v>Detergente</v>
          </cell>
          <cell r="C1324" t="str">
            <v>ba</v>
          </cell>
          <cell r="D1324">
            <v>18</v>
          </cell>
          <cell r="E1324" t="str">
            <v>l</v>
          </cell>
        </row>
        <row r="1325">
          <cell r="A1325" t="str">
            <v>M609</v>
          </cell>
          <cell r="B1325" t="str">
            <v>Tinta esmalte sintético fosco</v>
          </cell>
          <cell r="C1325" t="str">
            <v>ba</v>
          </cell>
          <cell r="D1325">
            <v>18</v>
          </cell>
          <cell r="E1325" t="str">
            <v>l</v>
          </cell>
        </row>
        <row r="1326">
          <cell r="A1326" t="str">
            <v>M610</v>
          </cell>
          <cell r="B1326" t="str">
            <v>Pintura epóxica - barra D= 32mm</v>
          </cell>
          <cell r="C1326" t="str">
            <v>m</v>
          </cell>
          <cell r="D1326">
            <v>1</v>
          </cell>
          <cell r="E1326" t="str">
            <v>m</v>
          </cell>
        </row>
        <row r="1327">
          <cell r="A1327" t="str">
            <v>M611</v>
          </cell>
          <cell r="B1327" t="str">
            <v>Redutor tipo 2002 prim. qualidade</v>
          </cell>
          <cell r="C1327" t="str">
            <v>l</v>
          </cell>
          <cell r="D1327">
            <v>1</v>
          </cell>
          <cell r="E1327" t="str">
            <v>l</v>
          </cell>
        </row>
        <row r="1328">
          <cell r="A1328" t="str">
            <v>M612</v>
          </cell>
          <cell r="B1328" t="str">
            <v>Lixa para ferro n. 100</v>
          </cell>
          <cell r="C1328" t="str">
            <v>un</v>
          </cell>
          <cell r="D1328">
            <v>1</v>
          </cell>
          <cell r="E1328" t="str">
            <v>un</v>
          </cell>
        </row>
        <row r="1329">
          <cell r="A1329" t="str">
            <v>M613</v>
          </cell>
          <cell r="B1329" t="str">
            <v>Base de resina alquídica (primer)</v>
          </cell>
          <cell r="C1329" t="str">
            <v>l</v>
          </cell>
          <cell r="D1329">
            <v>1</v>
          </cell>
          <cell r="E1329" t="str">
            <v>l</v>
          </cell>
        </row>
        <row r="1330">
          <cell r="A1330" t="str">
            <v>M615</v>
          </cell>
          <cell r="B1330" t="str">
            <v>Microesferas PRE-MIX</v>
          </cell>
          <cell r="C1330" t="str">
            <v>kg</v>
          </cell>
          <cell r="D1330">
            <v>1</v>
          </cell>
          <cell r="E1330" t="str">
            <v>kg</v>
          </cell>
        </row>
        <row r="1331">
          <cell r="A1331" t="str">
            <v>M616</v>
          </cell>
          <cell r="B1331" t="str">
            <v>Microesferas DROP-ON</v>
          </cell>
          <cell r="C1331" t="str">
            <v>kg</v>
          </cell>
          <cell r="D1331">
            <v>1</v>
          </cell>
          <cell r="E1331" t="str">
            <v>kg</v>
          </cell>
        </row>
        <row r="1332">
          <cell r="A1332" t="str">
            <v>M617</v>
          </cell>
          <cell r="B1332" t="str">
            <v>Massa termoplástica para extrusão</v>
          </cell>
          <cell r="C1332" t="str">
            <v>kg</v>
          </cell>
          <cell r="D1332">
            <v>1</v>
          </cell>
          <cell r="E1332" t="str">
            <v>kg</v>
          </cell>
        </row>
        <row r="1333">
          <cell r="A1333" t="str">
            <v>M618</v>
          </cell>
          <cell r="B1333" t="str">
            <v>Massa termoplástica para aspersão</v>
          </cell>
          <cell r="C1333" t="str">
            <v>kg</v>
          </cell>
          <cell r="D1333">
            <v>1</v>
          </cell>
          <cell r="E1333" t="str">
            <v>kg</v>
          </cell>
        </row>
        <row r="1334">
          <cell r="A1334" t="str">
            <v>M619</v>
          </cell>
          <cell r="B1334" t="str">
            <v>Cola poliester</v>
          </cell>
          <cell r="C1334" t="str">
            <v>kg</v>
          </cell>
          <cell r="D1334">
            <v>1</v>
          </cell>
          <cell r="E1334" t="str">
            <v>kg</v>
          </cell>
        </row>
        <row r="1335">
          <cell r="A1335" t="str">
            <v>M620</v>
          </cell>
          <cell r="B1335" t="str">
            <v>Protetor de cura do concreto</v>
          </cell>
          <cell r="C1335" t="str">
            <v>tam</v>
          </cell>
          <cell r="D1335">
            <v>180</v>
          </cell>
          <cell r="E1335" t="str">
            <v>kg</v>
          </cell>
        </row>
        <row r="1336">
          <cell r="A1336" t="str">
            <v>M621</v>
          </cell>
          <cell r="B1336" t="str">
            <v>Desmoldante</v>
          </cell>
          <cell r="C1336" t="str">
            <v>tam</v>
          </cell>
          <cell r="D1336">
            <v>180</v>
          </cell>
          <cell r="E1336" t="str">
            <v>kg</v>
          </cell>
        </row>
        <row r="1337">
          <cell r="A1337" t="str">
            <v>M622</v>
          </cell>
          <cell r="B1337" t="str">
            <v>Interplast N</v>
          </cell>
          <cell r="C1337" t="str">
            <v>sc</v>
          </cell>
          <cell r="D1337">
            <v>50</v>
          </cell>
          <cell r="E1337" t="str">
            <v>kg</v>
          </cell>
        </row>
        <row r="1338">
          <cell r="A1338" t="str">
            <v>M623</v>
          </cell>
          <cell r="B1338" t="str">
            <v>Gás propano</v>
          </cell>
          <cell r="C1338" t="str">
            <v>kg</v>
          </cell>
          <cell r="D1338">
            <v>1</v>
          </cell>
          <cell r="E1338" t="str">
            <v>kg</v>
          </cell>
        </row>
        <row r="1339">
          <cell r="A1339" t="str">
            <v>M624</v>
          </cell>
          <cell r="B1339" t="str">
            <v>Tinta para pré-marcação</v>
          </cell>
          <cell r="C1339" t="str">
            <v>l</v>
          </cell>
          <cell r="D1339">
            <v>1</v>
          </cell>
          <cell r="E1339" t="str">
            <v>l</v>
          </cell>
        </row>
        <row r="1340">
          <cell r="A1340" t="str">
            <v>M625</v>
          </cell>
          <cell r="B1340" t="str">
            <v>Acetileno</v>
          </cell>
          <cell r="C1340" t="str">
            <v>m3</v>
          </cell>
          <cell r="D1340">
            <v>1</v>
          </cell>
          <cell r="E1340" t="str">
            <v>m3</v>
          </cell>
        </row>
        <row r="1341">
          <cell r="A1341" t="str">
            <v>M626</v>
          </cell>
          <cell r="B1341" t="str">
            <v>Oxigênio</v>
          </cell>
          <cell r="C1341" t="str">
            <v>m3</v>
          </cell>
          <cell r="D1341">
            <v>1</v>
          </cell>
          <cell r="E1341" t="str">
            <v>m3</v>
          </cell>
        </row>
        <row r="1342">
          <cell r="A1342" t="str">
            <v>M700</v>
          </cell>
          <cell r="B1342" t="str">
            <v>Tijolo comum maciço (5,5x9x19) cm</v>
          </cell>
          <cell r="C1342" t="str">
            <v>mlh</v>
          </cell>
          <cell r="D1342">
            <v>1000</v>
          </cell>
          <cell r="E1342" t="str">
            <v>un</v>
          </cell>
        </row>
        <row r="1343">
          <cell r="A1343" t="str">
            <v>M702</v>
          </cell>
          <cell r="B1343" t="str">
            <v>Cal hidratada</v>
          </cell>
          <cell r="C1343" t="str">
            <v>sc</v>
          </cell>
          <cell r="D1343">
            <v>20</v>
          </cell>
          <cell r="E1343" t="str">
            <v>kg</v>
          </cell>
        </row>
        <row r="1344">
          <cell r="A1344" t="str">
            <v>M703</v>
          </cell>
          <cell r="B1344" t="str">
            <v>Tijolo 20 x 30 cm</v>
          </cell>
          <cell r="C1344" t="str">
            <v>mlh</v>
          </cell>
          <cell r="D1344">
            <v>1000</v>
          </cell>
          <cell r="E1344" t="str">
            <v>un</v>
          </cell>
        </row>
        <row r="1345">
          <cell r="A1345" t="str">
            <v>M704</v>
          </cell>
          <cell r="B1345" t="str">
            <v>Areia Lavada Comercial</v>
          </cell>
          <cell r="C1345" t="str">
            <v>m3</v>
          </cell>
          <cell r="D1345">
            <v>1</v>
          </cell>
          <cell r="E1345" t="str">
            <v>m3</v>
          </cell>
        </row>
        <row r="1346">
          <cell r="A1346" t="str">
            <v>M705</v>
          </cell>
          <cell r="B1346" t="str">
            <v>Pó de pedra</v>
          </cell>
          <cell r="C1346" t="str">
            <v>m3</v>
          </cell>
          <cell r="D1346">
            <v>1</v>
          </cell>
          <cell r="E1346" t="str">
            <v>m3</v>
          </cell>
        </row>
        <row r="1347">
          <cell r="A1347" t="str">
            <v>M709</v>
          </cell>
          <cell r="B1347" t="str">
            <v>Brita Comercial</v>
          </cell>
          <cell r="C1347" t="str">
            <v>m3</v>
          </cell>
          <cell r="D1347">
            <v>1</v>
          </cell>
          <cell r="E1347" t="str">
            <v>m3</v>
          </cell>
        </row>
        <row r="1348">
          <cell r="A1348" t="str">
            <v>M710</v>
          </cell>
          <cell r="B1348" t="str">
            <v>Pedra de mão</v>
          </cell>
          <cell r="C1348" t="str">
            <v>m3</v>
          </cell>
          <cell r="D1348">
            <v>1</v>
          </cell>
          <cell r="E1348" t="str">
            <v>m3</v>
          </cell>
        </row>
        <row r="1349">
          <cell r="A1349" t="str">
            <v>M715</v>
          </cell>
          <cell r="B1349" t="str">
            <v>Pó calcário dolomítico</v>
          </cell>
          <cell r="C1349" t="str">
            <v>kg</v>
          </cell>
          <cell r="D1349">
            <v>1</v>
          </cell>
          <cell r="E1349" t="str">
            <v>kg</v>
          </cell>
        </row>
        <row r="1350">
          <cell r="A1350" t="str">
            <v>M901</v>
          </cell>
          <cell r="B1350" t="str">
            <v>Aparelho de apoio neoprene fretado</v>
          </cell>
          <cell r="C1350" t="str">
            <v>dm3</v>
          </cell>
          <cell r="D1350">
            <v>1</v>
          </cell>
          <cell r="E1350" t="str">
            <v>dm3</v>
          </cell>
        </row>
        <row r="1351">
          <cell r="A1351" t="str">
            <v>M902</v>
          </cell>
          <cell r="B1351" t="str">
            <v>Tubo de PVC D=75 mm</v>
          </cell>
          <cell r="C1351" t="str">
            <v>vr</v>
          </cell>
          <cell r="D1351">
            <v>6</v>
          </cell>
          <cell r="E1351" t="str">
            <v>m</v>
          </cell>
        </row>
        <row r="1352">
          <cell r="A1352" t="str">
            <v>M903</v>
          </cell>
          <cell r="B1352" t="str">
            <v>Manta sintética (Bidim) OP-20</v>
          </cell>
          <cell r="C1352" t="str">
            <v>m2</v>
          </cell>
          <cell r="D1352">
            <v>1</v>
          </cell>
          <cell r="E1352" t="str">
            <v>m2</v>
          </cell>
        </row>
        <row r="1353">
          <cell r="A1353" t="str">
            <v>M904</v>
          </cell>
          <cell r="B1353" t="str">
            <v>Manta sintética (Bidim) OP-30</v>
          </cell>
          <cell r="C1353" t="str">
            <v>m2</v>
          </cell>
          <cell r="D1353">
            <v>1</v>
          </cell>
          <cell r="E1353" t="str">
            <v>m2</v>
          </cell>
        </row>
        <row r="1354">
          <cell r="A1354" t="str">
            <v>M905</v>
          </cell>
          <cell r="B1354" t="str">
            <v>Filler</v>
          </cell>
          <cell r="C1354" t="str">
            <v>kg</v>
          </cell>
          <cell r="D1354">
            <v>1</v>
          </cell>
          <cell r="E1354" t="str">
            <v>kg</v>
          </cell>
        </row>
        <row r="1355">
          <cell r="A1355" t="str">
            <v>M906</v>
          </cell>
          <cell r="B1355" t="str">
            <v>Sementes p/ hidrossemeadura</v>
          </cell>
          <cell r="C1355" t="str">
            <v>kg</v>
          </cell>
          <cell r="D1355">
            <v>1</v>
          </cell>
          <cell r="E1355" t="str">
            <v>kg</v>
          </cell>
        </row>
        <row r="1356">
          <cell r="A1356" t="str">
            <v>M907</v>
          </cell>
          <cell r="B1356" t="str">
            <v>Adubo orgânico</v>
          </cell>
          <cell r="C1356" t="str">
            <v>t</v>
          </cell>
          <cell r="D1356">
            <v>1000</v>
          </cell>
          <cell r="E1356" t="str">
            <v>kg</v>
          </cell>
        </row>
        <row r="1357">
          <cell r="A1357" t="str">
            <v>M908</v>
          </cell>
          <cell r="B1357" t="str">
            <v>Eletrodo p/ solda eletr. OK 46.00</v>
          </cell>
          <cell r="C1357" t="str">
            <v>kg</v>
          </cell>
          <cell r="D1357">
            <v>1</v>
          </cell>
          <cell r="E1357" t="str">
            <v>kg</v>
          </cell>
        </row>
        <row r="1358">
          <cell r="A1358" t="str">
            <v>M909</v>
          </cell>
          <cell r="B1358" t="str">
            <v>Tubo de PVC perfurado D=50 mm</v>
          </cell>
          <cell r="C1358" t="str">
            <v>vr</v>
          </cell>
          <cell r="D1358">
            <v>6</v>
          </cell>
          <cell r="E1358" t="str">
            <v>m</v>
          </cell>
        </row>
        <row r="1359">
          <cell r="A1359" t="str">
            <v>M910</v>
          </cell>
          <cell r="B1359" t="str">
            <v>Tubo de PVC rígido D=50 mm</v>
          </cell>
          <cell r="C1359" t="str">
            <v>vr</v>
          </cell>
          <cell r="D1359">
            <v>6</v>
          </cell>
          <cell r="E1359" t="str">
            <v>m</v>
          </cell>
        </row>
        <row r="1360">
          <cell r="A1360" t="str">
            <v>M911</v>
          </cell>
          <cell r="B1360" t="str">
            <v>Tubo de PVC D=100 mm</v>
          </cell>
          <cell r="C1360" t="str">
            <v>vr</v>
          </cell>
          <cell r="D1360">
            <v>6</v>
          </cell>
          <cell r="E1360" t="str">
            <v>m</v>
          </cell>
        </row>
        <row r="1361">
          <cell r="A1361" t="str">
            <v>M920</v>
          </cell>
          <cell r="B1361" t="str">
            <v>Meio tubo de concreto D=40 cm</v>
          </cell>
          <cell r="C1361" t="str">
            <v>m</v>
          </cell>
          <cell r="D1361">
            <v>1</v>
          </cell>
          <cell r="E1361" t="str">
            <v>m</v>
          </cell>
        </row>
        <row r="1362">
          <cell r="A1362" t="str">
            <v>M930</v>
          </cell>
          <cell r="B1362" t="str">
            <v>Gabião caixa 2x1x1m galvanizado</v>
          </cell>
          <cell r="C1362" t="str">
            <v>un</v>
          </cell>
          <cell r="D1362">
            <v>1</v>
          </cell>
          <cell r="E1362" t="str">
            <v>un</v>
          </cell>
        </row>
        <row r="1363">
          <cell r="A1363" t="str">
            <v>M935</v>
          </cell>
          <cell r="B1363" t="str">
            <v>Terra arm. ECE - greide 0&lt;h&lt;6m</v>
          </cell>
          <cell r="C1363" t="str">
            <v>m2</v>
          </cell>
          <cell r="D1363">
            <v>1</v>
          </cell>
          <cell r="E1363" t="str">
            <v>m2</v>
          </cell>
        </row>
        <row r="1364">
          <cell r="A1364" t="str">
            <v>M936</v>
          </cell>
          <cell r="B1364" t="str">
            <v>Terra arm. ECE - greide 6&lt;h&lt;9m</v>
          </cell>
          <cell r="C1364" t="str">
            <v>m2</v>
          </cell>
          <cell r="D1364">
            <v>1</v>
          </cell>
          <cell r="E1364" t="str">
            <v>m2</v>
          </cell>
        </row>
        <row r="1365">
          <cell r="A1365" t="str">
            <v>M937</v>
          </cell>
          <cell r="B1365" t="str">
            <v>Terra arm. ECE - greide 9&lt;h&lt;12m</v>
          </cell>
          <cell r="C1365" t="str">
            <v>m2</v>
          </cell>
          <cell r="D1365">
            <v>1</v>
          </cell>
          <cell r="E1365" t="str">
            <v>m2</v>
          </cell>
        </row>
        <row r="1366">
          <cell r="A1366" t="str">
            <v>M938</v>
          </cell>
          <cell r="B1366" t="str">
            <v>Terra arm. ECE- pé talude 0&lt;h&lt;6m</v>
          </cell>
          <cell r="C1366" t="str">
            <v>m2</v>
          </cell>
          <cell r="D1366">
            <v>1</v>
          </cell>
          <cell r="E1366" t="str">
            <v>m2</v>
          </cell>
        </row>
        <row r="1367">
          <cell r="A1367" t="str">
            <v>M939</v>
          </cell>
          <cell r="B1367" t="str">
            <v>Terra arm. ECE- pé talude 6&lt;h&lt;9m</v>
          </cell>
          <cell r="C1367" t="str">
            <v>m2</v>
          </cell>
          <cell r="D1367">
            <v>1</v>
          </cell>
          <cell r="E1367" t="str">
            <v>m2</v>
          </cell>
        </row>
        <row r="1368">
          <cell r="A1368" t="str">
            <v>M940</v>
          </cell>
          <cell r="B1368" t="str">
            <v>Terra arm. ECE- pé talude 9&lt;h&lt;12m</v>
          </cell>
          <cell r="C1368" t="str">
            <v>m2</v>
          </cell>
          <cell r="D1368">
            <v>1</v>
          </cell>
          <cell r="E1368" t="str">
            <v>m2</v>
          </cell>
        </row>
        <row r="1369">
          <cell r="A1369" t="str">
            <v>M941</v>
          </cell>
          <cell r="B1369" t="str">
            <v>Terra arm. ECE-enc. portante 0&lt;h&lt;6m</v>
          </cell>
          <cell r="C1369" t="str">
            <v>m2</v>
          </cell>
          <cell r="D1369">
            <v>1</v>
          </cell>
          <cell r="E1369" t="str">
            <v>m2</v>
          </cell>
        </row>
        <row r="1370">
          <cell r="A1370" t="str">
            <v>M942</v>
          </cell>
          <cell r="B1370" t="str">
            <v>Terra arm. ECE-enc. portante 6&lt;h&lt;9m</v>
          </cell>
          <cell r="C1370" t="str">
            <v>m2</v>
          </cell>
          <cell r="D1370">
            <v>1</v>
          </cell>
          <cell r="E1370" t="str">
            <v>m2</v>
          </cell>
        </row>
        <row r="1371">
          <cell r="A1371" t="str">
            <v>M945</v>
          </cell>
          <cell r="B1371" t="str">
            <v>Haste para perfuratriz de esteira</v>
          </cell>
          <cell r="C1371" t="str">
            <v>un</v>
          </cell>
          <cell r="D1371">
            <v>1</v>
          </cell>
          <cell r="E1371" t="str">
            <v>un</v>
          </cell>
        </row>
        <row r="1372">
          <cell r="A1372" t="str">
            <v>M946</v>
          </cell>
          <cell r="B1372" t="str">
            <v>Luva para perfuratriz de esteira</v>
          </cell>
          <cell r="C1372" t="str">
            <v>un</v>
          </cell>
          <cell r="D1372">
            <v>1</v>
          </cell>
          <cell r="E1372" t="str">
            <v>un</v>
          </cell>
        </row>
        <row r="1373">
          <cell r="A1373" t="str">
            <v>M947</v>
          </cell>
          <cell r="B1373" t="str">
            <v>Punho para perfuratriz de esteira</v>
          </cell>
          <cell r="C1373" t="str">
            <v>un</v>
          </cell>
          <cell r="D1373">
            <v>1</v>
          </cell>
          <cell r="E1373" t="str">
            <v>un</v>
          </cell>
        </row>
        <row r="1374">
          <cell r="A1374" t="str">
            <v>M948</v>
          </cell>
          <cell r="B1374" t="str">
            <v>Coroa para perfuratriz de esteira</v>
          </cell>
          <cell r="C1374" t="str">
            <v>un</v>
          </cell>
          <cell r="D1374">
            <v>1</v>
          </cell>
          <cell r="E1374" t="str">
            <v>un</v>
          </cell>
        </row>
        <row r="1375">
          <cell r="A1375" t="str">
            <v>M949</v>
          </cell>
          <cell r="B1375" t="str">
            <v>Disco diam. p/ máq. de disco 48kW</v>
          </cell>
          <cell r="C1375" t="str">
            <v>un</v>
          </cell>
          <cell r="D1375">
            <v>1</v>
          </cell>
          <cell r="E1375" t="str">
            <v>un</v>
          </cell>
        </row>
        <row r="1376">
          <cell r="A1376" t="str">
            <v>M950</v>
          </cell>
          <cell r="B1376" t="str">
            <v>Coroa de diamante linha NX</v>
          </cell>
          <cell r="C1376" t="str">
            <v>un</v>
          </cell>
          <cell r="D1376">
            <v>1</v>
          </cell>
          <cell r="E1376" t="str">
            <v>un</v>
          </cell>
        </row>
        <row r="1377">
          <cell r="A1377" t="str">
            <v>M951</v>
          </cell>
          <cell r="B1377" t="str">
            <v>Calibrador de diamante linha NX</v>
          </cell>
          <cell r="C1377" t="str">
            <v>un</v>
          </cell>
          <cell r="D1377">
            <v>1</v>
          </cell>
          <cell r="E1377" t="str">
            <v>un</v>
          </cell>
        </row>
        <row r="1378">
          <cell r="A1378" t="str">
            <v>M952</v>
          </cell>
          <cell r="B1378" t="str">
            <v>Mola comum linha NX</v>
          </cell>
          <cell r="C1378" t="str">
            <v>un</v>
          </cell>
          <cell r="D1378">
            <v>1</v>
          </cell>
          <cell r="E1378" t="str">
            <v>un</v>
          </cell>
        </row>
        <row r="1379">
          <cell r="A1379" t="str">
            <v>M953</v>
          </cell>
          <cell r="B1379" t="str">
            <v>Barrilete simples linha NX</v>
          </cell>
          <cell r="C1379" t="str">
            <v>un</v>
          </cell>
          <cell r="D1379">
            <v>1</v>
          </cell>
          <cell r="E1379" t="str">
            <v>un</v>
          </cell>
        </row>
        <row r="1380">
          <cell r="A1380" t="str">
            <v>M954</v>
          </cell>
          <cell r="B1380" t="str">
            <v>Haste paredes paraleleas c/ niples</v>
          </cell>
          <cell r="C1380" t="str">
            <v>un</v>
          </cell>
          <cell r="D1380">
            <v>1</v>
          </cell>
          <cell r="E1380" t="str">
            <v>un</v>
          </cell>
        </row>
        <row r="1381">
          <cell r="A1381" t="str">
            <v>M955</v>
          </cell>
          <cell r="B1381" t="str">
            <v>Coroa de widia linha NX</v>
          </cell>
          <cell r="C1381" t="str">
            <v>un</v>
          </cell>
          <cell r="D1381">
            <v>1</v>
          </cell>
          <cell r="E1381" t="str">
            <v>un</v>
          </cell>
        </row>
        <row r="1382">
          <cell r="A1382" t="str">
            <v>M956</v>
          </cell>
          <cell r="B1382" t="str">
            <v>Sapata de widia linha NX</v>
          </cell>
          <cell r="C1382" t="str">
            <v>un</v>
          </cell>
          <cell r="D1382">
            <v>1</v>
          </cell>
          <cell r="E1382" t="str">
            <v>un</v>
          </cell>
        </row>
        <row r="1383">
          <cell r="A1383" t="str">
            <v>M957</v>
          </cell>
          <cell r="B1383" t="str">
            <v>Revestimento c/ conector linha NX</v>
          </cell>
          <cell r="C1383" t="str">
            <v>un</v>
          </cell>
          <cell r="D1383">
            <v>1</v>
          </cell>
          <cell r="E1383" t="str">
            <v>un</v>
          </cell>
        </row>
        <row r="1384">
          <cell r="A1384" t="str">
            <v>M958</v>
          </cell>
          <cell r="B1384" t="str">
            <v>Calibrador de widia simples linh NX</v>
          </cell>
          <cell r="C1384" t="str">
            <v>un</v>
          </cell>
          <cell r="D1384">
            <v>1</v>
          </cell>
          <cell r="E1384" t="str">
            <v>un</v>
          </cell>
        </row>
        <row r="1385">
          <cell r="A1385" t="str">
            <v>M960</v>
          </cell>
          <cell r="B1385" t="str">
            <v>Fio de nylon n. 40</v>
          </cell>
          <cell r="C1385" t="str">
            <v>rl</v>
          </cell>
          <cell r="D1385">
            <v>100</v>
          </cell>
          <cell r="E1385" t="str">
            <v>m</v>
          </cell>
        </row>
        <row r="1386">
          <cell r="A1386" t="str">
            <v>M969</v>
          </cell>
          <cell r="B1386" t="str">
            <v>Película refletiva lentes expostas</v>
          </cell>
          <cell r="C1386" t="str">
            <v>m2</v>
          </cell>
          <cell r="D1386">
            <v>1</v>
          </cell>
          <cell r="E1386" t="str">
            <v>m2</v>
          </cell>
        </row>
        <row r="1387">
          <cell r="A1387" t="str">
            <v>M970</v>
          </cell>
          <cell r="B1387" t="str">
            <v>Película refletiva lentes inclusas</v>
          </cell>
          <cell r="C1387" t="str">
            <v>m2</v>
          </cell>
          <cell r="D1387">
            <v>1</v>
          </cell>
          <cell r="E1387" t="str">
            <v>m2</v>
          </cell>
        </row>
        <row r="1388">
          <cell r="A1388" t="str">
            <v>M971</v>
          </cell>
          <cell r="B1388" t="str">
            <v>Dispositivo anti-ofuscante</v>
          </cell>
          <cell r="C1388" t="str">
            <v>m</v>
          </cell>
          <cell r="D1388">
            <v>1</v>
          </cell>
          <cell r="E1388" t="str">
            <v>m</v>
          </cell>
        </row>
        <row r="1389">
          <cell r="A1389" t="str">
            <v>M972</v>
          </cell>
          <cell r="B1389" t="str">
            <v>Tacha refletiva monodirecional</v>
          </cell>
          <cell r="C1389" t="str">
            <v>un</v>
          </cell>
          <cell r="D1389">
            <v>1</v>
          </cell>
          <cell r="E1389" t="str">
            <v>un</v>
          </cell>
        </row>
        <row r="1390">
          <cell r="A1390" t="str">
            <v>M973</v>
          </cell>
          <cell r="B1390" t="str">
            <v>Tacha refletiva bidirecional</v>
          </cell>
          <cell r="C1390" t="str">
            <v>un</v>
          </cell>
          <cell r="D1390">
            <v>1</v>
          </cell>
          <cell r="E1390" t="str">
            <v>un</v>
          </cell>
        </row>
        <row r="1391">
          <cell r="A1391" t="str">
            <v>M974</v>
          </cell>
          <cell r="B1391" t="str">
            <v>Tachão refletivo monodirecional</v>
          </cell>
          <cell r="C1391" t="str">
            <v>un</v>
          </cell>
          <cell r="D1391">
            <v>1</v>
          </cell>
          <cell r="E1391" t="str">
            <v>un</v>
          </cell>
        </row>
        <row r="1392">
          <cell r="A1392" t="str">
            <v>M975</v>
          </cell>
          <cell r="B1392" t="str">
            <v>Tachão refletivo bidirecional</v>
          </cell>
          <cell r="C1392" t="str">
            <v>un</v>
          </cell>
          <cell r="D1392">
            <v>1</v>
          </cell>
          <cell r="E1392" t="str">
            <v>un</v>
          </cell>
        </row>
        <row r="1393">
          <cell r="A1393" t="str">
            <v>M976</v>
          </cell>
          <cell r="B1393" t="str">
            <v>Baguete limitador de polietileno</v>
          </cell>
          <cell r="C1393" t="str">
            <v>m</v>
          </cell>
          <cell r="D1393">
            <v>1</v>
          </cell>
          <cell r="E1393" t="str">
            <v>m</v>
          </cell>
        </row>
        <row r="1394">
          <cell r="A1394" t="str">
            <v>M977</v>
          </cell>
          <cell r="B1394" t="str">
            <v>Selante asfáltico polimerizado</v>
          </cell>
          <cell r="C1394" t="str">
            <v>l</v>
          </cell>
          <cell r="D1394">
            <v>1</v>
          </cell>
          <cell r="E1394" t="str">
            <v>l</v>
          </cell>
        </row>
        <row r="1395">
          <cell r="A1395" t="str">
            <v>M980</v>
          </cell>
          <cell r="B1395" t="str">
            <v>Indenização de jazida</v>
          </cell>
          <cell r="C1395" t="str">
            <v>m3</v>
          </cell>
          <cell r="D1395">
            <v>1</v>
          </cell>
          <cell r="E1395" t="str">
            <v>m3</v>
          </cell>
        </row>
        <row r="1396">
          <cell r="A1396" t="str">
            <v>M982</v>
          </cell>
          <cell r="B1396" t="str">
            <v>Isopor de 5cm de espessura</v>
          </cell>
          <cell r="C1396" t="str">
            <v>m2</v>
          </cell>
          <cell r="D1396">
            <v>1</v>
          </cell>
          <cell r="E1396" t="str">
            <v>m2</v>
          </cell>
        </row>
        <row r="1397">
          <cell r="A1397" t="str">
            <v>M983</v>
          </cell>
          <cell r="B1397" t="str">
            <v>Disco diam. p/ máq. de disco 6kW</v>
          </cell>
          <cell r="C1397" t="str">
            <v>un</v>
          </cell>
          <cell r="D1397">
            <v>1</v>
          </cell>
          <cell r="E1397" t="str">
            <v>un</v>
          </cell>
        </row>
        <row r="1398">
          <cell r="A1398" t="str">
            <v>M984</v>
          </cell>
          <cell r="B1398" t="str">
            <v>Chumbadores</v>
          </cell>
          <cell r="C1398" t="str">
            <v>pç</v>
          </cell>
          <cell r="D1398">
            <v>0.3</v>
          </cell>
          <cell r="E1398" t="str">
            <v>kg</v>
          </cell>
        </row>
        <row r="1399">
          <cell r="A1399" t="str">
            <v>M985</v>
          </cell>
          <cell r="B1399" t="str">
            <v>Tubo plástico para purgadores</v>
          </cell>
          <cell r="C1399" t="str">
            <v>m</v>
          </cell>
          <cell r="D1399">
            <v>1</v>
          </cell>
          <cell r="E1399" t="str">
            <v>m</v>
          </cell>
        </row>
        <row r="1400">
          <cell r="A1400" t="str">
            <v>M996</v>
          </cell>
          <cell r="B1400" t="str">
            <v>Material Demolido</v>
          </cell>
          <cell r="C1400" t="str">
            <v>t</v>
          </cell>
          <cell r="D1400">
            <v>1</v>
          </cell>
          <cell r="E1400" t="str">
            <v>t</v>
          </cell>
        </row>
        <row r="1401">
          <cell r="A1401" t="str">
            <v>M997</v>
          </cell>
          <cell r="B1401" t="str">
            <v>Material Fresado</v>
          </cell>
          <cell r="C1401" t="str">
            <v>t</v>
          </cell>
          <cell r="D1401">
            <v>1</v>
          </cell>
          <cell r="E1401" t="str">
            <v>t</v>
          </cell>
        </row>
        <row r="1402">
          <cell r="A1402" t="str">
            <v>M998</v>
          </cell>
          <cell r="B1402" t="str">
            <v>Madeira</v>
          </cell>
          <cell r="C1402" t="str">
            <v>t</v>
          </cell>
          <cell r="D1402">
            <v>1</v>
          </cell>
          <cell r="E1402" t="str">
            <v>t</v>
          </cell>
        </row>
        <row r="1403">
          <cell r="A1403" t="str">
            <v>M999</v>
          </cell>
          <cell r="B1403" t="str">
            <v>Material retirado da pista</v>
          </cell>
          <cell r="C1403" t="str">
            <v>t</v>
          </cell>
          <cell r="D1403">
            <v>1</v>
          </cell>
          <cell r="E1403" t="str">
            <v>t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OBR-VIA-125"/>
      <sheetName val="RO-44461"/>
      <sheetName val="OBR-VIA-320"/>
      <sheetName val="Sub-Base (Reciclad)"/>
      <sheetName val="RO-44461."/>
      <sheetName val="OBR-VIA-320Base"/>
      <sheetName val="OBR-VIA-160 "/>
      <sheetName val="OBR-VIA-165 "/>
      <sheetName val="CBUQ-Faixa &quot;B&quot;"/>
      <sheetName val="ED-7623"/>
      <sheetName val="RO-14031"/>
      <sheetName val="RO-41376-CM-30"/>
      <sheetName val="RO-41376-RR-2C"/>
      <sheetName val="Transp de Agreg(Brita)"/>
      <sheetName val="Transp de Agreg(Areia)"/>
    </sheetNames>
    <sheetDataSet>
      <sheetData sheetId="0" refreshError="1">
        <row r="55">
          <cell r="J55">
            <v>13347.39</v>
          </cell>
        </row>
      </sheetData>
      <sheetData sheetId="1" refreshError="1">
        <row r="57">
          <cell r="K57">
            <v>2624.6</v>
          </cell>
        </row>
      </sheetData>
      <sheetData sheetId="2" refreshError="1">
        <row r="58">
          <cell r="M58">
            <v>11359.9969</v>
          </cell>
        </row>
      </sheetData>
      <sheetData sheetId="3" refreshError="1"/>
      <sheetData sheetId="4" refreshError="1">
        <row r="57">
          <cell r="K57">
            <v>2261.92</v>
          </cell>
        </row>
      </sheetData>
      <sheetData sheetId="5" refreshError="1">
        <row r="58">
          <cell r="M58">
            <v>29732.100000000002</v>
          </cell>
        </row>
      </sheetData>
      <sheetData sheetId="6" refreshError="1">
        <row r="59">
          <cell r="J59">
            <v>12705.98</v>
          </cell>
        </row>
      </sheetData>
      <sheetData sheetId="7" refreshError="1">
        <row r="58">
          <cell r="K58">
            <v>16208.96</v>
          </cell>
        </row>
      </sheetData>
      <sheetData sheetId="8" refreshError="1"/>
      <sheetData sheetId="9" refreshError="1">
        <row r="58">
          <cell r="K58">
            <v>678.76</v>
          </cell>
        </row>
      </sheetData>
      <sheetData sheetId="10" refreshError="1">
        <row r="63">
          <cell r="M63">
            <v>6817.3600000000006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13.38.27 (2)"/>
      <sheetName val="13.38.27"/>
      <sheetName val="URB-MFC-010"/>
      <sheetName val="DEM-MFC-005"/>
      <sheetName val="URB-PAS-005"/>
      <sheetName val="URB-PAS-015"/>
      <sheetName val="URB-RAM-005"/>
      <sheetName val="RO-41402"/>
      <sheetName val="RO-41732"/>
      <sheetName val="PAI-COV-010"/>
      <sheetName val="21.32.01"/>
      <sheetName val="21.32.02"/>
      <sheetName val="PAI-MUD-005"/>
      <sheetName val="PAI-MUD-010"/>
      <sheetName val="PAI-MUD-015"/>
      <sheetName val="PAI-MUD-025"/>
      <sheetName val="PAI-MUD-055"/>
      <sheetName val="ALAMBRADO"/>
      <sheetName val="21.34.01"/>
      <sheetName val="21.34.05"/>
    </sheetNames>
    <sheetDataSet>
      <sheetData sheetId="0" refreshError="1"/>
      <sheetData sheetId="1" refreshError="1"/>
      <sheetData sheetId="2" refreshError="1">
        <row r="59">
          <cell r="L59">
            <v>2169.0700000000002</v>
          </cell>
        </row>
      </sheetData>
      <sheetData sheetId="3" refreshError="1">
        <row r="58">
          <cell r="L58">
            <v>19.600000000000001</v>
          </cell>
        </row>
      </sheetData>
      <sheetData sheetId="4" refreshError="1">
        <row r="56">
          <cell r="L56">
            <v>3127.55</v>
          </cell>
        </row>
      </sheetData>
      <sheetData sheetId="5" refreshError="1"/>
      <sheetData sheetId="6" refreshError="1"/>
      <sheetData sheetId="7" refreshError="1">
        <row r="56">
          <cell r="L56">
            <v>9947.68</v>
          </cell>
        </row>
      </sheetData>
      <sheetData sheetId="8" refreshError="1"/>
      <sheetData sheetId="9" refreshError="1">
        <row r="57">
          <cell r="L57">
            <v>130</v>
          </cell>
        </row>
      </sheetData>
      <sheetData sheetId="10" refreshError="1"/>
      <sheetData sheetId="11" refreshError="1"/>
      <sheetData sheetId="12" refreshError="1">
        <row r="57">
          <cell r="L57">
            <v>19</v>
          </cell>
        </row>
      </sheetData>
      <sheetData sheetId="13" refreshError="1">
        <row r="57">
          <cell r="L57">
            <v>20</v>
          </cell>
        </row>
      </sheetData>
      <sheetData sheetId="14" refreshError="1">
        <row r="57">
          <cell r="L57">
            <v>20</v>
          </cell>
        </row>
      </sheetData>
      <sheetData sheetId="15" refreshError="1">
        <row r="57">
          <cell r="L57">
            <v>20</v>
          </cell>
        </row>
      </sheetData>
      <sheetData sheetId="16" refreshError="1">
        <row r="57">
          <cell r="L57">
            <v>48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74205-001"/>
      <sheetName val="MOBI"/>
      <sheetName val="DESMOBI"/>
      <sheetName val="93584"/>
      <sheetName val="10775"/>
      <sheetName val="RO-40151"/>
      <sheetName val="RO-40153"/>
      <sheetName val="RO-40154"/>
      <sheetName val="RO-40155"/>
      <sheetName val="RO-40156"/>
      <sheetName val="RO-40157"/>
      <sheetName val="RO-40158"/>
      <sheetName val="RO-40159"/>
      <sheetName val="OBR-VIA-320"/>
      <sheetName val="OBR-VIA-320 (CANAL)"/>
      <sheetName val="RO-40229"/>
      <sheetName val="RO-41376"/>
      <sheetName val="G_01_SERVIÇOS PRELIMINARES"/>
    </sheetNames>
    <sheetDataSet>
      <sheetData sheetId="0">
        <row r="50">
          <cell r="K50">
            <v>15.625</v>
          </cell>
        </row>
      </sheetData>
      <sheetData sheetId="1">
        <row r="50">
          <cell r="K50">
            <v>1</v>
          </cell>
        </row>
      </sheetData>
      <sheetData sheetId="2">
        <row r="50">
          <cell r="K50">
            <v>1</v>
          </cell>
        </row>
      </sheetData>
      <sheetData sheetId="3">
        <row r="50">
          <cell r="K50">
            <v>9</v>
          </cell>
        </row>
      </sheetData>
      <sheetData sheetId="4">
        <row r="50">
          <cell r="K50">
            <v>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101116-PISTA"/>
      <sheetName val="101116-JAZ"/>
      <sheetName val="96385"/>
      <sheetName val="100974"/>
      <sheetName val="RO-40151"/>
      <sheetName val="RO-40153"/>
      <sheetName val="RO-40154"/>
      <sheetName val="RO-40155"/>
      <sheetName val="RO-40156"/>
      <sheetName val="RO-40157"/>
      <sheetName val="RO-40158"/>
      <sheetName val="RO-40159"/>
      <sheetName val="OBR-VIA-320"/>
      <sheetName val="93595"/>
      <sheetName val="83344"/>
      <sheetName val="100575"/>
      <sheetName val="OBR-VIA-320 (CANAL)"/>
      <sheetName val="RO-40229"/>
      <sheetName val="RO-41376"/>
    </sheetNames>
    <sheetDataSet>
      <sheetData sheetId="0">
        <row r="47">
          <cell r="K47">
            <v>2200.3000000000002</v>
          </cell>
        </row>
      </sheetData>
      <sheetData sheetId="1">
        <row r="47">
          <cell r="K47">
            <v>2483.7020000000002</v>
          </cell>
        </row>
      </sheetData>
      <sheetData sheetId="2">
        <row r="50">
          <cell r="K50">
            <v>459.51</v>
          </cell>
        </row>
      </sheetData>
      <sheetData sheetId="3">
        <row r="49">
          <cell r="K49">
            <v>1740.7900000000002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50">
          <cell r="J50">
            <v>1740.7900000000002</v>
          </cell>
        </row>
      </sheetData>
      <sheetData sheetId="14">
        <row r="54">
          <cell r="K54">
            <v>1740.7900000000002</v>
          </cell>
        </row>
      </sheetData>
      <sheetData sheetId="15">
        <row r="49">
          <cell r="K49">
            <v>1328.712</v>
          </cell>
        </row>
      </sheetData>
      <sheetData sheetId="16" refreshError="1"/>
      <sheetData sheetId="17" refreshError="1"/>
      <sheetData sheetId="18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PLAN. REDES "/>
    </sheetNames>
    <sheetDataSet>
      <sheetData sheetId="0">
        <row r="46">
          <cell r="Q46">
            <v>1873.43</v>
          </cell>
          <cell r="Y46">
            <v>119.73</v>
          </cell>
          <cell r="AA46">
            <v>2676.32</v>
          </cell>
          <cell r="AB46">
            <v>1792.07</v>
          </cell>
        </row>
        <row r="48">
          <cell r="D48">
            <v>915</v>
          </cell>
        </row>
        <row r="49">
          <cell r="D49">
            <v>200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92212"/>
      <sheetName val="92214 "/>
      <sheetName val="92214"/>
      <sheetName val="92216"/>
      <sheetName val="94044"/>
      <sheetName val="94046"/>
      <sheetName val="94283"/>
      <sheetName val="97935"/>
      <sheetName val="99252"/>
      <sheetName val="99249"/>
      <sheetName val="94265"/>
      <sheetName val="100947"/>
      <sheetName val="10094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7">
          <cell r="K57">
            <v>6074.98</v>
          </cell>
        </row>
      </sheetData>
      <sheetData sheetId="7">
        <row r="47">
          <cell r="K47">
            <v>26</v>
          </cell>
        </row>
      </sheetData>
      <sheetData sheetId="8">
        <row r="56">
          <cell r="L56">
            <v>14</v>
          </cell>
        </row>
      </sheetData>
      <sheetData sheetId="9">
        <row r="56">
          <cell r="L56">
            <v>1.0000000000000002</v>
          </cell>
        </row>
      </sheetData>
      <sheetData sheetId="10">
        <row r="54">
          <cell r="L54">
            <v>6074.98</v>
          </cell>
        </row>
      </sheetData>
      <sheetData sheetId="11">
        <row r="54">
          <cell r="L54">
            <v>41308</v>
          </cell>
        </row>
      </sheetData>
      <sheetData sheetId="12">
        <row r="54">
          <cell r="L54">
            <v>206540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100576"/>
      <sheetName val="101117"/>
      <sheetName val="RO-43112"/>
      <sheetName val="OBR-VIA-335"/>
      <sheetName val="Sub-Base (Reciclad)"/>
      <sheetName val="96388(base) "/>
      <sheetName val="93595"/>
      <sheetName val="96401"/>
      <sheetName val="96402"/>
      <sheetName val="CBUQ-Faixa &quot;B&quot;"/>
      <sheetName val="97807"/>
      <sheetName val="95878"/>
      <sheetName val="93596"/>
      <sheetName val="102330"/>
      <sheetName val="Transp de Agreg(Brita)"/>
      <sheetName val="Transp de Agreg(Areia)"/>
    </sheetNames>
    <sheetDataSet>
      <sheetData sheetId="0">
        <row r="47">
          <cell r="J47">
            <v>9365.75</v>
          </cell>
        </row>
      </sheetData>
      <sheetData sheetId="1">
        <row r="44">
          <cell r="L44">
            <v>2926.4560000000001</v>
          </cell>
        </row>
      </sheetData>
      <sheetData sheetId="2" refreshError="1"/>
      <sheetData sheetId="3" refreshError="1"/>
      <sheetData sheetId="4" refreshError="1"/>
      <sheetData sheetId="5">
        <row r="44">
          <cell r="L44">
            <v>2483.7020000000002</v>
          </cell>
        </row>
      </sheetData>
      <sheetData sheetId="6">
        <row r="43">
          <cell r="M43">
            <v>73836.72</v>
          </cell>
        </row>
      </sheetData>
      <sheetData sheetId="7">
        <row r="45">
          <cell r="J45">
            <v>9365.75</v>
          </cell>
        </row>
      </sheetData>
      <sheetData sheetId="8" refreshError="1"/>
      <sheetData sheetId="9" refreshError="1"/>
      <sheetData sheetId="10">
        <row r="45">
          <cell r="K45">
            <v>9365.75</v>
          </cell>
        </row>
      </sheetData>
      <sheetData sheetId="11">
        <row r="48">
          <cell r="M48">
            <v>57865.499999999993</v>
          </cell>
        </row>
      </sheetData>
      <sheetData sheetId="12" refreshError="1"/>
      <sheetData sheetId="13">
        <row r="49">
          <cell r="K49">
            <v>40380.420000000006</v>
          </cell>
        </row>
      </sheetData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ronograma anterior"/>
      <sheetName val="Físico_med"/>
      <sheetName val="Ofício"/>
      <sheetName val="RELATÓRIO"/>
      <sheetName val="RESUMO-DVOP_JBS"/>
      <sheetName val="RESUMO-DVOP_JBS (2)"/>
      <sheetName val="RESUMO-DVOP MOD SEET"/>
      <sheetName val="Crono Físico-Financeiro"/>
      <sheetName val="Mat Asf "/>
      <sheetName val="RESUMO-DVOP_AGRIMAT"/>
      <sheetName val="REAJU (2)"/>
      <sheetName val="Mat Asf"/>
      <sheetName val="Meio fio"/>
      <sheetName val="Desmatamento "/>
      <sheetName val="Limpeza da faixa de domínio"/>
      <sheetName val="Remoção"/>
      <sheetName val="OAC"/>
      <sheetName val="Regula"/>
      <sheetName val="Sub-base"/>
      <sheetName val="Base"/>
      <sheetName val="Imprimação"/>
      <sheetName val="TSD-FOG"/>
      <sheetName val="AGREGADOS"/>
      <sheetName val="Dreno"/>
      <sheetName val="Cerca"/>
      <sheetName val="Valeta"/>
      <sheetName val="Enleivamento"/>
      <sheetName val="Valeta (3)"/>
      <sheetName val="DMT modelo"/>
      <sheetName val="DMT modelo (2)"/>
      <sheetName val="Aterro"/>
      <sheetName val="Aterro 100%"/>
      <sheetName val="Aterro 95%"/>
      <sheetName val="Defensa"/>
      <sheetName val="Placas"/>
      <sheetName val="Grama"/>
      <sheetName val="Pintura"/>
      <sheetName val="REAJU"/>
      <sheetName val="2ª medição Agrimat"/>
      <sheetName val="RESUMO"/>
      <sheetName val="RESUMO-Medição"/>
      <sheetName val="RESUMO_DVOP_JBS"/>
      <sheetName val="plan"/>
      <sheetName val="Corte DMT 50 a 2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72947"/>
      <sheetName val="102512"/>
      <sheetName val="34723 (2)"/>
      <sheetName val="COMPOSIÇÃO"/>
    </sheetNames>
    <sheetDataSet>
      <sheetData sheetId="0">
        <row r="56">
          <cell r="L56">
            <v>226.4</v>
          </cell>
        </row>
      </sheetData>
      <sheetData sheetId="1">
        <row r="56">
          <cell r="L56">
            <v>1956.96</v>
          </cell>
        </row>
      </sheetData>
      <sheetData sheetId="2">
        <row r="55">
          <cell r="K55">
            <v>2.08</v>
          </cell>
        </row>
      </sheetData>
      <sheetData sheetId="3">
        <row r="55">
          <cell r="K55">
            <v>8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74205-001"/>
      <sheetName val="RO-40151"/>
      <sheetName val="RO-40153"/>
      <sheetName val="RO-40154"/>
      <sheetName val="RO-40155"/>
      <sheetName val="RO-40156"/>
      <sheetName val="RO-40157"/>
      <sheetName val="RO-40158"/>
      <sheetName val="RO-40159"/>
      <sheetName val="OBR-VIA-320"/>
      <sheetName val="OBR-VIA-320 (CANAL)"/>
      <sheetName val="RO-40229"/>
      <sheetName val="RO-41376"/>
    </sheetNames>
    <sheetDataSet>
      <sheetData sheetId="0">
        <row r="50">
          <cell r="K50">
            <v>15.625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74205-001"/>
      <sheetName val="74205-001 JAZ"/>
      <sheetName val="96385"/>
      <sheetName val="100974"/>
      <sheetName val="RO-40151"/>
      <sheetName val="RO-40153"/>
      <sheetName val="RO-40154"/>
      <sheetName val="RO-40155"/>
      <sheetName val="RO-40156"/>
      <sheetName val="RO-40157"/>
      <sheetName val="RO-40158"/>
      <sheetName val="RO-40159"/>
      <sheetName val="OBR-VIA-320"/>
      <sheetName val="93595"/>
      <sheetName val="100574"/>
      <sheetName val="100575"/>
      <sheetName val="OBR-VIA-320 (CANAL)"/>
      <sheetName val="RO-40229"/>
      <sheetName val="RO-41376"/>
    </sheetNames>
    <sheetDataSet>
      <sheetData sheetId="0">
        <row r="45">
          <cell r="K45">
            <v>11612.07</v>
          </cell>
        </row>
      </sheetData>
      <sheetData sheetId="1">
        <row r="45">
          <cell r="K45">
            <v>3527.9659999999999</v>
          </cell>
        </row>
      </sheetData>
      <sheetData sheetId="2">
        <row r="48">
          <cell r="K48">
            <v>5032.84</v>
          </cell>
        </row>
      </sheetData>
      <sheetData sheetId="3">
        <row r="47">
          <cell r="K47">
            <v>6579.23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8">
          <cell r="J48">
            <v>20198.236099999998</v>
          </cell>
        </row>
      </sheetData>
      <sheetData sheetId="14">
        <row r="52">
          <cell r="K52">
            <v>6579.23</v>
          </cell>
        </row>
      </sheetData>
      <sheetData sheetId="15">
        <row r="48">
          <cell r="K48">
            <v>3267.6</v>
          </cell>
        </row>
      </sheetData>
      <sheetData sheetId="16"/>
      <sheetData sheetId="17"/>
      <sheetData sheetId="18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92212"/>
      <sheetName val="92214"/>
      <sheetName val="94044"/>
      <sheetName val="94046"/>
      <sheetName val="94283"/>
      <sheetName val="83659"/>
      <sheetName val="74224-001"/>
      <sheetName val="99241"/>
      <sheetName val="94265"/>
    </sheetNames>
    <sheetDataSet>
      <sheetData sheetId="0">
        <row r="52">
          <cell r="L52">
            <v>1862</v>
          </cell>
        </row>
      </sheetData>
      <sheetData sheetId="1">
        <row r="52">
          <cell r="L52">
            <v>413</v>
          </cell>
        </row>
      </sheetData>
      <sheetData sheetId="2">
        <row r="54">
          <cell r="K54">
            <v>5843.52</v>
          </cell>
        </row>
      </sheetData>
      <sheetData sheetId="3">
        <row r="55">
          <cell r="K55">
            <v>1733.3879999999999</v>
          </cell>
        </row>
      </sheetData>
      <sheetData sheetId="4">
        <row r="55">
          <cell r="K55">
            <v>5427.64</v>
          </cell>
        </row>
      </sheetData>
      <sheetData sheetId="5">
        <row r="76">
          <cell r="K76">
            <v>64</v>
          </cell>
        </row>
      </sheetData>
      <sheetData sheetId="6">
        <row r="46">
          <cell r="L46">
            <v>34</v>
          </cell>
        </row>
      </sheetData>
      <sheetData sheetId="7">
        <row r="46">
          <cell r="L46">
            <v>0.50000000000000044</v>
          </cell>
        </row>
      </sheetData>
      <sheetData sheetId="8">
        <row r="48">
          <cell r="L48">
            <v>5427.6399999999994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101117"/>
      <sheetName val="100576"/>
      <sheetName val="RO-43112"/>
      <sheetName val="OBR-VIA-335"/>
      <sheetName val="Sub-Base (Reciclad)"/>
      <sheetName val="96388(base) "/>
      <sheetName val="93595"/>
      <sheetName val="96401"/>
      <sheetName val="96402"/>
      <sheetName val="CBUQ-Faixa &quot;B&quot;"/>
      <sheetName val="97807"/>
      <sheetName val="95878"/>
      <sheetName val="102330"/>
      <sheetName val="Transp de Agreg(Brita)"/>
      <sheetName val="Transp de Agreg(Areia)"/>
    </sheetNames>
    <sheetDataSet>
      <sheetData sheetId="0"/>
      <sheetData sheetId="1">
        <row r="45">
          <cell r="J45">
            <v>13569.1</v>
          </cell>
        </row>
      </sheetData>
      <sheetData sheetId="2"/>
      <sheetData sheetId="3"/>
      <sheetData sheetId="4"/>
      <sheetData sheetId="5">
        <row r="42">
          <cell r="L42">
            <v>3527.9659999999999</v>
          </cell>
        </row>
      </sheetData>
      <sheetData sheetId="6">
        <row r="41">
          <cell r="M41">
            <v>88470.52</v>
          </cell>
        </row>
      </sheetData>
      <sheetData sheetId="7">
        <row r="43">
          <cell r="J43">
            <v>13569.1</v>
          </cell>
        </row>
      </sheetData>
      <sheetData sheetId="8"/>
      <sheetData sheetId="9"/>
      <sheetData sheetId="10">
        <row r="43">
          <cell r="K43">
            <v>13569.1</v>
          </cell>
        </row>
      </sheetData>
      <sheetData sheetId="11">
        <row r="48">
          <cell r="M48">
            <v>22591.35</v>
          </cell>
        </row>
      </sheetData>
      <sheetData sheetId="12">
        <row r="48">
          <cell r="K48">
            <v>75.289999999999992</v>
          </cell>
        </row>
      </sheetData>
      <sheetData sheetId="13"/>
      <sheetData sheetId="14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72947"/>
      <sheetName val="102512"/>
      <sheetName val="34723"/>
    </sheetNames>
    <sheetDataSet>
      <sheetData sheetId="0">
        <row r="56">
          <cell r="L56">
            <v>283</v>
          </cell>
        </row>
      </sheetData>
      <sheetData sheetId="1"/>
      <sheetData sheetId="2">
        <row r="55">
          <cell r="K55">
            <v>1.55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COMPOSIÇÃO"/>
      <sheetName val="72947"/>
      <sheetName val="102512"/>
      <sheetName val="34723"/>
    </sheetNames>
    <sheetDataSet>
      <sheetData sheetId="0">
        <row r="55">
          <cell r="K55">
            <v>5</v>
          </cell>
        </row>
      </sheetData>
      <sheetData sheetId="1"/>
      <sheetData sheetId="2">
        <row r="56">
          <cell r="L56">
            <v>2713.82</v>
          </cell>
        </row>
      </sheetData>
      <sheetData sheetId="3">
        <row r="55">
          <cell r="K55">
            <v>3.24641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13.38.27 (2)"/>
      <sheetName val="13.38.27"/>
      <sheetName val="92396"/>
      <sheetName val="Comp-rampa"/>
      <sheetName val="21.32.01"/>
      <sheetName val="21.32.02"/>
      <sheetName val="21.34.01"/>
    </sheetNames>
    <sheetDataSet>
      <sheetData sheetId="0" refreshError="1"/>
      <sheetData sheetId="1" refreshError="1"/>
      <sheetData sheetId="2">
        <row r="55">
          <cell r="L55">
            <v>16282.92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13.38.27 (2)"/>
      <sheetName val="13.38.27"/>
      <sheetName val="92396"/>
      <sheetName val="Comp-rampa"/>
      <sheetName val="21.32.01"/>
      <sheetName val="21.32.02"/>
      <sheetName val="21.34.01"/>
      <sheetName val="98504"/>
    </sheetNames>
    <sheetDataSet>
      <sheetData sheetId="0"/>
      <sheetData sheetId="1"/>
      <sheetData sheetId="2">
        <row r="10">
          <cell r="L10">
            <v>2085.64</v>
          </cell>
        </row>
      </sheetData>
      <sheetData sheetId="3">
        <row r="55">
          <cell r="L55">
            <v>10</v>
          </cell>
        </row>
      </sheetData>
      <sheetData sheetId="4"/>
      <sheetData sheetId="5"/>
      <sheetData sheetId="6"/>
      <sheetData sheetId="7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99058"/>
      <sheetName val="99063"/>
      <sheetName val="99064"/>
      <sheetName val="90781"/>
      <sheetName val="101389"/>
    </sheetNames>
    <sheetDataSet>
      <sheetData sheetId="0">
        <row r="54">
          <cell r="L54">
            <v>6</v>
          </cell>
        </row>
      </sheetData>
      <sheetData sheetId="1">
        <row r="54">
          <cell r="L54">
            <v>2713.82</v>
          </cell>
        </row>
      </sheetData>
      <sheetData sheetId="2">
        <row r="54">
          <cell r="L54">
            <v>2713.82</v>
          </cell>
        </row>
      </sheetData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Ofício"/>
      <sheetName val="RESUMO-DVOP"/>
      <sheetName val="REAJU"/>
      <sheetName val="Crono Físico-Financeiro"/>
      <sheetName val="Mat Asf"/>
      <sheetName val="Meio fio"/>
      <sheetName val="Limpeza da faixa de domínio"/>
      <sheetName val="Remoção"/>
      <sheetName val="Compac alas"/>
      <sheetName val="OAC (2)"/>
      <sheetName val="OAC"/>
      <sheetName val="Regula"/>
      <sheetName val="Sub e base"/>
      <sheetName val="Imprimação"/>
      <sheetName val="TSD-FOG"/>
      <sheetName val="AGREGADOS"/>
      <sheetName val="Dreno"/>
      <sheetName val="Cerca"/>
      <sheetName val="Valeta"/>
      <sheetName val="Valeta (2)"/>
      <sheetName val="Valeta (3)"/>
      <sheetName val="DMT modelo (1)"/>
      <sheetName val="DMT modelo"/>
      <sheetName val="DMT_EV"/>
      <sheetName val="CÁLC.DMT-T"/>
      <sheetName val="DIST.MAT-T"/>
      <sheetName val="Croqui terra"/>
      <sheetName val="Aterro"/>
      <sheetName val="Defensa"/>
      <sheetName val="Grama"/>
      <sheetName val="Concreto "/>
      <sheetName val="Crono Físico-Financeiro "/>
      <sheetName val="P A T O 99 B"/>
      <sheetName val="Desmat 0,15"/>
      <sheetName val="Indice de Reajuste"/>
      <sheetName val="RELATÓRIO"/>
      <sheetName val="Orçamento"/>
      <sheetName val="RESUMO MED"/>
      <sheetName val="REBAIXO DE CORTE"/>
      <sheetName val="Desmatamento "/>
      <sheetName val="PROTOTIPO DE MEDIÇÃO"/>
    </sheetNames>
    <sheetDataSet>
      <sheetData sheetId="0"/>
      <sheetData sheetId="1"/>
      <sheetData sheetId="2"/>
      <sheetData sheetId="3"/>
      <sheetData sheetId="4">
        <row r="36">
          <cell r="C36" t="str">
            <v>Engº. ??????????????</v>
          </cell>
        </row>
        <row r="37">
          <cell r="C37" t="str">
            <v xml:space="preserve"> Membro Port. GP Nº. ??????????????</v>
          </cell>
          <cell r="H37" t="str">
            <v>Fiscal Port. GP Nº. ????????????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99058"/>
      <sheetName val="99063"/>
      <sheetName val="99064"/>
      <sheetName val="90781"/>
      <sheetName val="101389"/>
    </sheetNames>
    <sheetDataSet>
      <sheetData sheetId="0" refreshError="1"/>
      <sheetData sheetId="1" refreshError="1"/>
      <sheetData sheetId="2" refreshError="1"/>
      <sheetData sheetId="3" refreshError="1">
        <row r="56">
          <cell r="K56">
            <v>1056</v>
          </cell>
        </row>
      </sheetData>
      <sheetData sheetId="4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DADOS"/>
      <sheetName val="FOLHA FECHAMENTO"/>
      <sheetName val="BDI"/>
      <sheetName val="RESUMO"/>
      <sheetName val="PLANILHA_SINTÉTICA"/>
      <sheetName val="SERVIÇOS"/>
      <sheetName val="CURVA ABC"/>
      <sheetName val="INSUMOS"/>
      <sheetName val="CRONOGRAMA"/>
      <sheetName val="COMPOSIÇÕES COMPLEMENTARES "/>
      <sheetName val="COTAÇÕES"/>
      <sheetName val="DECLARAÇÃO"/>
      <sheetName val="PROJETOS RECEBIDOS"/>
      <sheetName val="ENCARGOS SOCIAIS"/>
    </sheetNames>
    <sheetDataSet>
      <sheetData sheetId="0"/>
      <sheetData sheetId="1">
        <row r="23">
          <cell r="G23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 OBR-VIA-005"/>
      <sheetName val="RO-40108"/>
      <sheetName val="RO-40148"/>
      <sheetName val="RO-40149"/>
      <sheetName val="RO-40150"/>
      <sheetName val="RO-40151"/>
      <sheetName val="RO-40153"/>
      <sheetName val="RO-40154"/>
      <sheetName val="RO-40155"/>
      <sheetName val="RO-40156"/>
      <sheetName val="RO-40157"/>
      <sheetName val="RO-40158"/>
      <sheetName val="RO-40159"/>
      <sheetName val="OBR-VIA-320"/>
      <sheetName val="RO-40152"/>
      <sheetName val="RO-40241"/>
      <sheetName val="RO-40251"/>
      <sheetName val="RO-40252"/>
      <sheetName val="OBR-VIA-320 (CANAL)"/>
      <sheetName val="TER-ESC-035"/>
      <sheetName val="TER-ESC-055"/>
      <sheetName val="TER-ESC-060"/>
      <sheetName val="TER-REA-010"/>
      <sheetName val="TER-REG-010"/>
      <sheetName val="RO-40229"/>
      <sheetName val="RO-41376"/>
    </sheetNames>
    <sheetDataSet>
      <sheetData sheetId="0" refreshError="1">
        <row r="58">
          <cell r="J58">
            <v>7484.3760000000002</v>
          </cell>
        </row>
      </sheetData>
      <sheetData sheetId="1" refreshError="1">
        <row r="58">
          <cell r="J58">
            <v>82</v>
          </cell>
        </row>
      </sheetData>
      <sheetData sheetId="2" refreshError="1">
        <row r="58">
          <cell r="K58">
            <v>2550.1139999999996</v>
          </cell>
        </row>
      </sheetData>
      <sheetData sheetId="3" refreshError="1">
        <row r="58">
          <cell r="K58">
            <v>282.64000000000027</v>
          </cell>
        </row>
      </sheetData>
      <sheetData sheetId="4" refreshError="1">
        <row r="58">
          <cell r="K58">
            <v>2308.7999999999997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58">
          <cell r="K58">
            <v>2604.41</v>
          </cell>
        </row>
      </sheetData>
      <sheetData sheetId="15" refreshError="1">
        <row r="58">
          <cell r="K58">
            <v>211.32307692307711</v>
          </cell>
        </row>
      </sheetData>
      <sheetData sheetId="16" refreshError="1">
        <row r="58">
          <cell r="K58">
            <v>2159.6461538461535</v>
          </cell>
        </row>
      </sheetData>
      <sheetData sheetId="17" refreshError="1">
        <row r="58">
          <cell r="K58">
            <v>2224.2846153846149</v>
          </cell>
        </row>
      </sheetData>
      <sheetData sheetId="18" refreshError="1"/>
      <sheetData sheetId="19" refreshError="1">
        <row r="58">
          <cell r="K58">
            <v>25.2</v>
          </cell>
        </row>
      </sheetData>
      <sheetData sheetId="20" refreshError="1">
        <row r="48">
          <cell r="L48">
            <v>590.4</v>
          </cell>
        </row>
      </sheetData>
      <sheetData sheetId="21" refreshError="1">
        <row r="55">
          <cell r="K55">
            <v>13.44</v>
          </cell>
        </row>
      </sheetData>
      <sheetData sheetId="22" refreshError="1">
        <row r="49">
          <cell r="L49">
            <v>36.96</v>
          </cell>
        </row>
      </sheetData>
      <sheetData sheetId="23" refreshError="1">
        <row r="50">
          <cell r="L50">
            <v>33.6</v>
          </cell>
        </row>
      </sheetData>
      <sheetData sheetId="24" refreshError="1"/>
      <sheetData sheetId="25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DRE-TUB-065"/>
      <sheetName val="DRE-TUB-075"/>
      <sheetName val="DRE-CON-005"/>
      <sheetName val="DRE-FOR-005"/>
      <sheetName val="DRE-ALA-010"/>
      <sheetName val="DRE-ALA-020"/>
      <sheetName val="DRE-CXS-007_"/>
      <sheetName val="RO-40614-sarj"/>
      <sheetName val="RO-40649-sarj_cor)"/>
      <sheetName val="RO-40638"/>
      <sheetName val="RO-40519"/>
      <sheetName val="RO-40554"/>
      <sheetName val="RO-43247"/>
      <sheetName val="RO-42935"/>
      <sheetName val="RO-40974"/>
      <sheetName val="SDA-01"/>
      <sheetName val="SDA-02"/>
      <sheetName val="SDC-01"/>
      <sheetName val="DES-01"/>
    </sheetNames>
    <sheetDataSet>
      <sheetData sheetId="0">
        <row r="58">
          <cell r="L58">
            <v>20</v>
          </cell>
        </row>
      </sheetData>
      <sheetData sheetId="1">
        <row r="57">
          <cell r="L57">
            <v>35</v>
          </cell>
        </row>
      </sheetData>
      <sheetData sheetId="2">
        <row r="60">
          <cell r="K60">
            <v>10.879999999999999</v>
          </cell>
        </row>
      </sheetData>
      <sheetData sheetId="3">
        <row r="60">
          <cell r="K60">
            <v>31</v>
          </cell>
        </row>
      </sheetData>
      <sheetData sheetId="4">
        <row r="59">
          <cell r="L59">
            <v>8</v>
          </cell>
        </row>
      </sheetData>
      <sheetData sheetId="5">
        <row r="57">
          <cell r="L57">
            <v>1</v>
          </cell>
        </row>
      </sheetData>
      <sheetData sheetId="6">
        <row r="58">
          <cell r="K58">
            <v>3</v>
          </cell>
        </row>
      </sheetData>
      <sheetData sheetId="7">
        <row r="47">
          <cell r="L47">
            <v>2028</v>
          </cell>
        </row>
      </sheetData>
      <sheetData sheetId="8">
        <row r="47">
          <cell r="L47">
            <v>776</v>
          </cell>
        </row>
      </sheetData>
      <sheetData sheetId="9">
        <row r="48">
          <cell r="L48">
            <v>224</v>
          </cell>
        </row>
      </sheetData>
      <sheetData sheetId="10">
        <row r="57">
          <cell r="L57">
            <v>235</v>
          </cell>
        </row>
      </sheetData>
      <sheetData sheetId="11">
        <row r="57">
          <cell r="L57">
            <v>113</v>
          </cell>
        </row>
      </sheetData>
      <sheetData sheetId="12">
        <row r="59">
          <cell r="K59">
            <v>133</v>
          </cell>
        </row>
      </sheetData>
      <sheetData sheetId="13">
        <row r="57">
          <cell r="L57">
            <v>515</v>
          </cell>
        </row>
      </sheetData>
      <sheetData sheetId="14">
        <row r="57">
          <cell r="L57">
            <v>5</v>
          </cell>
        </row>
      </sheetData>
      <sheetData sheetId="15">
        <row r="52">
          <cell r="K52">
            <v>25</v>
          </cell>
        </row>
      </sheetData>
      <sheetData sheetId="16">
        <row r="50">
          <cell r="K50">
            <v>2</v>
          </cell>
        </row>
      </sheetData>
      <sheetData sheetId="17">
        <row r="50">
          <cell r="K50">
            <v>3</v>
          </cell>
        </row>
      </sheetData>
      <sheetData sheetId="18">
        <row r="64">
          <cell r="K64">
            <v>30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OBR-VIA-245"/>
      <sheetName val="OBR-VIA-265"/>
      <sheetName val="RO-42977"/>
      <sheetName val="RO-42978"/>
      <sheetName val="RO-42980"/>
      <sheetName val="RO-42981"/>
      <sheetName val="OBR-VIA-220"/>
      <sheetName val="OBR-VIA-230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OBR-VIA-245"/>
      <sheetName val="OBR-VIA-265"/>
      <sheetName val="RO-42977"/>
      <sheetName val="RO-42978"/>
      <sheetName val="RO-42980"/>
      <sheetName val="RO-42981"/>
      <sheetName val="OBR-VIA-235"/>
      <sheetName val="OBR-VIA-220"/>
      <sheetName val="OBR-VIA-230 "/>
    </sheetNames>
    <sheetDataSet>
      <sheetData sheetId="0" refreshError="1"/>
      <sheetData sheetId="1" refreshError="1"/>
      <sheetData sheetId="2" refreshError="1">
        <row r="58">
          <cell r="L58">
            <v>5.88</v>
          </cell>
        </row>
      </sheetData>
      <sheetData sheetId="3" refreshError="1">
        <row r="58">
          <cell r="L58">
            <v>9.6639999999999997</v>
          </cell>
        </row>
      </sheetData>
      <sheetData sheetId="4" refreshError="1">
        <row r="58">
          <cell r="L58">
            <v>14.2</v>
          </cell>
        </row>
      </sheetData>
      <sheetData sheetId="5" refreshError="1">
        <row r="58">
          <cell r="L58">
            <v>7.92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13.38.27 (2)"/>
      <sheetName val="13.38.27"/>
      <sheetName val="DEM-MFC-005"/>
      <sheetName val="RO-42283"/>
      <sheetName val="URB-PAS-015"/>
      <sheetName val="URB-RAM-005"/>
      <sheetName val="RO-41402"/>
      <sheetName val="RO-41732"/>
      <sheetName val="RO-41279"/>
      <sheetName val="21.32.01"/>
      <sheetName val="21.32.02"/>
      <sheetName val="RO-41278"/>
      <sheetName val="RO-41404"/>
      <sheetName val="RO-42424"/>
      <sheetName val="RO-42425"/>
      <sheetName val="RO-42285"/>
      <sheetName val="RO-41559"/>
      <sheetName val="ED-13288"/>
      <sheetName val="21.34.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abela abril 2000"/>
      <sheetName val="RELATÓRIO"/>
      <sheetName val="RESUMO-DVOP"/>
      <sheetName val="REAJU"/>
      <sheetName val="Cronograma Físico-Financeiro"/>
      <sheetName val="Desmatamento"/>
      <sheetName val="Aterro"/>
      <sheetName val="Aterro (2)"/>
      <sheetName val="Cortes"/>
      <sheetName val="Compac.95%"/>
      <sheetName val="Compac.100%"/>
      <sheetName val="DMT Terrap."/>
      <sheetName val="O.A.C."/>
      <sheetName val="Regularização"/>
      <sheetName val="Croquis"/>
      <sheetName val="Base"/>
      <sheetName val="Solo-Cimento"/>
      <sheetName val="Imprimação"/>
      <sheetName val="Concreto "/>
      <sheetName val="D.M.T. Brita"/>
      <sheetName val="T.S.D."/>
      <sheetName val="Meio-fio"/>
      <sheetName val="Dren. Superf."/>
      <sheetName val="GRAMA"/>
      <sheetName val="Sinal. Horizont."/>
      <sheetName val="DMT DIGITAÇÃO"/>
      <sheetName val="CUSTO HORÁRIO"/>
      <sheetName val="Mão de obra"/>
      <sheetName val="Mater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ADOS DE ENTRADA CONCORRÊNCIA"/>
      <sheetName val="QUADRO 10 - PESSOAL"/>
      <sheetName val="quadro 09 - Equipamentos"/>
      <sheetName val="QUADRO 08 - COMPOSIÇÕES"/>
      <sheetName val="QUADRO 07 - PREÇO UNITÁRIOS"/>
      <sheetName val="QUADRO 06"/>
      <sheetName val="COMPOSIÇÃO BDI"/>
      <sheetName val="LEIS SOCIAIS"/>
      <sheetName val="TESTE PARA VALOR"/>
      <sheetName val="ANEXO 01"/>
      <sheetName val="SERVIÇOS NÃO DIRETAMENTE REMUNE"/>
      <sheetName val="CRONOGRAMA FÍSICO"/>
      <sheetName val="CÁLCULO DO VALOR PROPOSTA"/>
      <sheetName val="Transporte"/>
      <sheetName val="Sub-base"/>
    </sheetNames>
    <sheetDataSet>
      <sheetData sheetId="0" refreshError="1">
        <row r="8">
          <cell r="B8" t="str">
            <v xml:space="preserve">Rondonópolis/MT, 14 de Abril de 1.998 </v>
          </cell>
        </row>
        <row r="15">
          <cell r="B15" t="str">
            <v>RODOVIA: BR-262/MS</v>
          </cell>
        </row>
        <row r="16">
          <cell r="B16" t="str">
            <v>TRECHO: DIV. SP/MS - DIV. Brasil/Bolívia</v>
          </cell>
        </row>
        <row r="19">
          <cell r="B19" t="str">
            <v>SEGMENTO: Na Altura do Km 141,0</v>
          </cell>
        </row>
        <row r="22">
          <cell r="B22" t="str">
            <v>BR-262/MS</v>
          </cell>
        </row>
        <row r="23">
          <cell r="B23" t="str">
            <v>DIV. SP/MS - DIV. Brasil/Bolívia</v>
          </cell>
        </row>
        <row r="25">
          <cell r="B25" t="str">
            <v>Altura do Km 141,0</v>
          </cell>
        </row>
      </sheetData>
      <sheetData sheetId="1" refreshError="1"/>
      <sheetData sheetId="2" refreshError="1"/>
      <sheetData sheetId="3" refreshError="1">
        <row r="129">
          <cell r="H129">
            <v>132.72</v>
          </cell>
        </row>
        <row r="569">
          <cell r="H569">
            <v>7.8</v>
          </cell>
        </row>
        <row r="713">
          <cell r="H713">
            <v>51.84</v>
          </cell>
        </row>
        <row r="715">
          <cell r="H715">
            <v>70.39</v>
          </cell>
        </row>
        <row r="786">
          <cell r="H786">
            <v>1.83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PONT"/>
      <sheetName val="RESUMO"/>
      <sheetName val="ACA - 01"/>
      <sheetName val="ACA - 02"/>
      <sheetName val="ACA - 03"/>
      <sheetName val="ACA - 04"/>
      <sheetName val="ACA - 04b"/>
      <sheetName val="ACA - 05"/>
      <sheetName val="ACA - 06"/>
      <sheetName val="ACA - 07"/>
      <sheetName val="ACA - 08"/>
      <sheetName val="ACA - 08b"/>
      <sheetName val="ACA - 09"/>
    </sheetNames>
    <sheetDataSet>
      <sheetData sheetId="0" refreshError="1">
        <row r="5">
          <cell r="B5" t="str">
            <v>CÓDIGO</v>
          </cell>
          <cell r="C5" t="str">
            <v>ITEM</v>
          </cell>
          <cell r="D5" t="str">
            <v>DESCRIÇÃO DO INSUMO</v>
          </cell>
          <cell r="E5" t="str">
            <v>UNID.</v>
          </cell>
          <cell r="F5" t="str">
            <v>PÇO. UNIT.</v>
          </cell>
          <cell r="G5" t="str">
            <v>QTDE. CONTRATO</v>
          </cell>
        </row>
        <row r="6">
          <cell r="B6" t="str">
            <v>AD05050100</v>
          </cell>
          <cell r="C6">
            <v>1</v>
          </cell>
          <cell r="D6" t="str">
            <v>Ensaio de andensamento edométrico em solo.</v>
          </cell>
          <cell r="E6" t="str">
            <v>un</v>
          </cell>
          <cell r="F6">
            <v>509.17</v>
          </cell>
          <cell r="G6">
            <v>44</v>
          </cell>
        </row>
        <row r="7">
          <cell r="B7" t="str">
            <v>AD05050200</v>
          </cell>
          <cell r="C7">
            <v>2</v>
          </cell>
          <cell r="D7" t="str">
            <v>Ensaio de laboratorio da Densidade Real.</v>
          </cell>
          <cell r="E7" t="str">
            <v>un</v>
          </cell>
          <cell r="F7">
            <v>56.78</v>
          </cell>
          <cell r="G7">
            <v>29</v>
          </cell>
        </row>
        <row r="8">
          <cell r="B8" t="str">
            <v>AD05050250</v>
          </cell>
          <cell r="C8">
            <v>3</v>
          </cell>
          <cell r="D8" t="str">
            <v>Ensaio em laboratorio do Limite de Liquidez.</v>
          </cell>
          <cell r="E8" t="str">
            <v>un</v>
          </cell>
          <cell r="F8">
            <v>41.29</v>
          </cell>
          <cell r="G8">
            <v>14</v>
          </cell>
        </row>
        <row r="9">
          <cell r="B9" t="str">
            <v>AD05050300</v>
          </cell>
          <cell r="C9">
            <v>4</v>
          </cell>
          <cell r="D9" t="str">
            <v xml:space="preserve">Ensaio em laboratório do limite de plasticidade. </v>
          </cell>
          <cell r="E9" t="str">
            <v>un</v>
          </cell>
          <cell r="F9">
            <v>41.29</v>
          </cell>
          <cell r="G9">
            <v>14</v>
          </cell>
        </row>
        <row r="10">
          <cell r="B10" t="str">
            <v>AD05050350</v>
          </cell>
          <cell r="C10">
            <v>5</v>
          </cell>
          <cell r="D10" t="str">
            <v>Ensaio em laboratório, do Peso Especifico.</v>
          </cell>
          <cell r="E10" t="str">
            <v>un</v>
          </cell>
          <cell r="F10">
            <v>22.86</v>
          </cell>
          <cell r="G10">
            <v>29</v>
          </cell>
        </row>
        <row r="11">
          <cell r="B11" t="str">
            <v>AD05050450</v>
          </cell>
          <cell r="C11">
            <v>6</v>
          </cell>
          <cell r="D11" t="str">
            <v>Ensaio Índice de Suporte Califórnia - Proctor Normal.</v>
          </cell>
          <cell r="E11" t="str">
            <v>un</v>
          </cell>
          <cell r="F11">
            <v>414.42</v>
          </cell>
          <cell r="G11">
            <v>43</v>
          </cell>
        </row>
        <row r="12">
          <cell r="B12" t="str">
            <v>AD05050700</v>
          </cell>
          <cell r="C12">
            <v>7</v>
          </cell>
          <cell r="D12" t="str">
            <v>Sondagem manual com pa e picareta por metro.</v>
          </cell>
          <cell r="E12" t="str">
            <v>m</v>
          </cell>
          <cell r="F12">
            <v>56.78</v>
          </cell>
          <cell r="G12">
            <v>280</v>
          </cell>
        </row>
        <row r="13">
          <cell r="B13" t="str">
            <v>AD20050050</v>
          </cell>
          <cell r="C13">
            <v>8</v>
          </cell>
          <cell r="D13" t="str">
            <v>Barracão de obra com paredes de madeira.</v>
          </cell>
          <cell r="E13" t="str">
            <v>m2</v>
          </cell>
          <cell r="F13">
            <v>141.75</v>
          </cell>
          <cell r="G13">
            <v>250</v>
          </cell>
        </row>
        <row r="14">
          <cell r="B14" t="str">
            <v>AD20050300</v>
          </cell>
          <cell r="C14">
            <v>9</v>
          </cell>
          <cell r="D14" t="str">
            <v>Tapume de vedação ou proteção.</v>
          </cell>
          <cell r="E14" t="str">
            <v>m2</v>
          </cell>
          <cell r="F14">
            <v>19.16</v>
          </cell>
          <cell r="G14">
            <v>24000</v>
          </cell>
        </row>
        <row r="15">
          <cell r="B15" t="str">
            <v>AD20200050</v>
          </cell>
          <cell r="C15">
            <v>10</v>
          </cell>
          <cell r="D15" t="str">
            <v>Instalação e ligação provisórias de energia.</v>
          </cell>
          <cell r="E15" t="str">
            <v>un</v>
          </cell>
          <cell r="F15">
            <v>595.94000000000005</v>
          </cell>
          <cell r="G15">
            <v>2</v>
          </cell>
        </row>
        <row r="16">
          <cell r="B16" t="str">
            <v xml:space="preserve">AD40050056 </v>
          </cell>
          <cell r="C16">
            <v>11</v>
          </cell>
          <cell r="D16" t="str">
            <v xml:space="preserve">Almoxarife(inclusive encargos sociais). </v>
          </cell>
          <cell r="E16" t="str">
            <v>h</v>
          </cell>
          <cell r="F16">
            <v>6.48</v>
          </cell>
          <cell r="G16">
            <v>1480</v>
          </cell>
        </row>
        <row r="17">
          <cell r="B17" t="str">
            <v>AD40050068</v>
          </cell>
          <cell r="C17">
            <v>12</v>
          </cell>
          <cell r="D17" t="str">
            <v>Apontador(inclusive encargos sociais).</v>
          </cell>
          <cell r="E17" t="str">
            <v>h</v>
          </cell>
          <cell r="F17">
            <v>6.48</v>
          </cell>
          <cell r="G17">
            <v>1480</v>
          </cell>
        </row>
        <row r="18">
          <cell r="B18" t="str">
            <v>AD40050074</v>
          </cell>
          <cell r="C18">
            <v>13</v>
          </cell>
          <cell r="D18" t="str">
            <v>Auxiliar de almoxarife(inclusive encargos sociais).</v>
          </cell>
          <cell r="E18" t="str">
            <v>h</v>
          </cell>
          <cell r="F18">
            <v>4.41</v>
          </cell>
          <cell r="G18">
            <v>1480</v>
          </cell>
        </row>
        <row r="19">
          <cell r="B19" t="str">
            <v>AD40050080</v>
          </cell>
          <cell r="C19">
            <v>14</v>
          </cell>
          <cell r="D19" t="str">
            <v>Auxiliar de escritório(inclusive encargos sociais).</v>
          </cell>
          <cell r="E19" t="str">
            <v>h</v>
          </cell>
          <cell r="F19">
            <v>5.32</v>
          </cell>
          <cell r="G19">
            <v>1480</v>
          </cell>
        </row>
        <row r="20">
          <cell r="B20" t="str">
            <v>AD40050086</v>
          </cell>
          <cell r="C20">
            <v>15</v>
          </cell>
          <cell r="D20" t="str">
            <v>Auxiliar técnico(inclusive encargos sociais).</v>
          </cell>
          <cell r="E20" t="str">
            <v>h</v>
          </cell>
          <cell r="F20">
            <v>8.1</v>
          </cell>
          <cell r="G20">
            <v>1480</v>
          </cell>
        </row>
        <row r="21">
          <cell r="B21" t="str">
            <v>AD40050092</v>
          </cell>
          <cell r="C21">
            <v>16</v>
          </cell>
          <cell r="D21" t="str">
            <v xml:space="preserve">Auxiliar de topografia(inclusive encargos sociais).     </v>
          </cell>
          <cell r="E21" t="str">
            <v>h</v>
          </cell>
          <cell r="F21">
            <v>4.5</v>
          </cell>
          <cell r="G21">
            <v>1480</v>
          </cell>
        </row>
        <row r="22">
          <cell r="B22" t="str">
            <v>AD40050098</v>
          </cell>
          <cell r="C22">
            <v>17</v>
          </cell>
          <cell r="D22" t="str">
            <v xml:space="preserve">Chefe de escritório(inclusive encargos sociais). </v>
          </cell>
          <cell r="E22" t="str">
            <v>h</v>
          </cell>
          <cell r="F22">
            <v>13.02</v>
          </cell>
          <cell r="G22">
            <v>1480</v>
          </cell>
        </row>
        <row r="23">
          <cell r="B23" t="str">
            <v>AD40050116</v>
          </cell>
          <cell r="C23">
            <v>18</v>
          </cell>
          <cell r="D23" t="str">
            <v>Encarregado(inclusive encargos sociais).</v>
          </cell>
          <cell r="E23" t="str">
            <v>h</v>
          </cell>
          <cell r="F23">
            <v>8.3699999999999992</v>
          </cell>
          <cell r="G23">
            <v>2960</v>
          </cell>
        </row>
        <row r="24">
          <cell r="B24" t="str">
            <v xml:space="preserve"> AD40050122</v>
          </cell>
          <cell r="C24">
            <v>19</v>
          </cell>
          <cell r="D24" t="str">
            <v>Engenheiro ou arquiteto jr(inclusive encargos sociais).</v>
          </cell>
          <cell r="E24" t="str">
            <v>h</v>
          </cell>
          <cell r="F24">
            <v>21.39</v>
          </cell>
          <cell r="G24">
            <v>1480</v>
          </cell>
        </row>
        <row r="25">
          <cell r="B25" t="str">
            <v>AD40050134</v>
          </cell>
          <cell r="C25">
            <v>20</v>
          </cell>
          <cell r="D25" t="str">
            <v xml:space="preserve">Engenheiro sênior(inclusive encargos sociais).  </v>
          </cell>
          <cell r="E25" t="str">
            <v>h</v>
          </cell>
          <cell r="F25">
            <v>54.35</v>
          </cell>
          <cell r="G25">
            <v>1110</v>
          </cell>
        </row>
        <row r="26">
          <cell r="B26" t="str">
            <v>AD40050146</v>
          </cell>
          <cell r="C26">
            <v>21</v>
          </cell>
          <cell r="D26" t="str">
            <v xml:space="preserve">Estagiário(inclusive encargos sociais).  </v>
          </cell>
          <cell r="E26" t="str">
            <v>h</v>
          </cell>
          <cell r="F26">
            <v>2.76</v>
          </cell>
          <cell r="G26">
            <v>2960</v>
          </cell>
        </row>
        <row r="27">
          <cell r="B27" t="str">
            <v>AD40050188</v>
          </cell>
          <cell r="C27">
            <v>22</v>
          </cell>
          <cell r="D27" t="str">
            <v>Secretaria(inclusive encargos sociais).</v>
          </cell>
          <cell r="E27" t="str">
            <v>h</v>
          </cell>
          <cell r="F27">
            <v>9.24</v>
          </cell>
          <cell r="G27">
            <v>1480</v>
          </cell>
        </row>
        <row r="28">
          <cell r="B28" t="str">
            <v>AD40050200</v>
          </cell>
          <cell r="C28">
            <v>23</v>
          </cell>
          <cell r="D28" t="str">
            <v xml:space="preserve">Supervisor de trafego(inclusive encargos sociais).    </v>
          </cell>
          <cell r="E28" t="str">
            <v>h</v>
          </cell>
          <cell r="F28">
            <v>29.17</v>
          </cell>
          <cell r="G28">
            <v>2960</v>
          </cell>
        </row>
        <row r="29">
          <cell r="B29" t="str">
            <v>AD40050212</v>
          </cell>
          <cell r="C29">
            <v>24</v>
          </cell>
          <cell r="D29" t="str">
            <v xml:space="preserve">Topógrafo A(inclusive encargos sociais).  </v>
          </cell>
          <cell r="E29" t="str">
            <v>h</v>
          </cell>
          <cell r="F29">
            <v>13.78</v>
          </cell>
          <cell r="G29">
            <v>740</v>
          </cell>
        </row>
        <row r="30">
          <cell r="B30" t="str">
            <v>AD40050218</v>
          </cell>
          <cell r="C30">
            <v>25</v>
          </cell>
          <cell r="D30" t="str">
            <v>Vigia(inclusive encargos sociais).</v>
          </cell>
          <cell r="E30" t="str">
            <v>h</v>
          </cell>
          <cell r="F30">
            <v>4.63</v>
          </cell>
          <cell r="G30">
            <v>2960</v>
          </cell>
        </row>
        <row r="31">
          <cell r="B31" t="str">
            <v xml:space="preserve"> AD10050050</v>
          </cell>
          <cell r="C31">
            <v>26</v>
          </cell>
          <cell r="D31" t="str">
            <v>Marcação de obra sem instrumento topográfico.</v>
          </cell>
          <cell r="E31" t="str">
            <v>m2</v>
          </cell>
          <cell r="F31">
            <v>0.95</v>
          </cell>
          <cell r="G31">
            <v>400</v>
          </cell>
        </row>
        <row r="32">
          <cell r="B32" t="str">
            <v>AD10100100</v>
          </cell>
          <cell r="C32">
            <v>27</v>
          </cell>
          <cell r="D32" t="str">
            <v>Locação de obra com aparelho topográfico.</v>
          </cell>
          <cell r="E32" t="str">
            <v>m</v>
          </cell>
          <cell r="F32">
            <v>6.75</v>
          </cell>
          <cell r="G32">
            <v>410</v>
          </cell>
        </row>
        <row r="33">
          <cell r="B33" t="str">
            <v>AD15150750</v>
          </cell>
          <cell r="C33">
            <v>28</v>
          </cell>
          <cell r="D33" t="str">
            <v>Veiculo motor 1.0 a gasolina sem motorista.</v>
          </cell>
          <cell r="E33" t="str">
            <v>mês</v>
          </cell>
          <cell r="F33">
            <v>1269.6600000000001</v>
          </cell>
          <cell r="G33">
            <v>8</v>
          </cell>
        </row>
        <row r="34">
          <cell r="B34" t="str">
            <v>AD20250050</v>
          </cell>
          <cell r="C34">
            <v>29</v>
          </cell>
          <cell r="D34" t="str">
            <v>Barragem de bloqueio, reaproveitamento 40 vezes.</v>
          </cell>
          <cell r="E34" t="str">
            <v>m</v>
          </cell>
          <cell r="F34">
            <v>0.98</v>
          </cell>
          <cell r="G34">
            <v>970</v>
          </cell>
        </row>
        <row r="35">
          <cell r="B35" t="str">
            <v>AD20250100</v>
          </cell>
          <cell r="C35">
            <v>30</v>
          </cell>
          <cell r="D35" t="str">
            <v>Barragem de bloqueio de obra, colocação e retirada.</v>
          </cell>
          <cell r="E35" t="str">
            <v>m</v>
          </cell>
          <cell r="F35">
            <v>3.26</v>
          </cell>
          <cell r="G35">
            <v>4200</v>
          </cell>
        </row>
        <row r="36">
          <cell r="B36" t="str">
            <v>AD20250200</v>
          </cell>
          <cell r="C36">
            <v>31</v>
          </cell>
          <cell r="D36" t="str">
            <v>Placa de sinalização para obra de via publica.</v>
          </cell>
          <cell r="E36" t="str">
            <v>un</v>
          </cell>
          <cell r="F36">
            <v>37.67</v>
          </cell>
          <cell r="G36">
            <v>43</v>
          </cell>
        </row>
        <row r="37">
          <cell r="B37" t="str">
            <v>AD20250250</v>
          </cell>
          <cell r="C37">
            <v>32</v>
          </cell>
          <cell r="D37" t="str">
            <v>Placa de sinalização para obra, colocação e retirada.</v>
          </cell>
          <cell r="E37" t="str">
            <v>un</v>
          </cell>
          <cell r="F37">
            <v>0.89</v>
          </cell>
          <cell r="G37">
            <v>173</v>
          </cell>
        </row>
        <row r="38">
          <cell r="B38" t="str">
            <v>AD20250300</v>
          </cell>
          <cell r="C38">
            <v>33</v>
          </cell>
          <cell r="D38" t="str">
            <v>Placa de identificação de obra publica.</v>
          </cell>
          <cell r="E38" t="str">
            <v>m2</v>
          </cell>
          <cell r="F38">
            <v>166.66</v>
          </cell>
          <cell r="G38">
            <v>22.4</v>
          </cell>
        </row>
        <row r="39">
          <cell r="B39" t="str">
            <v>AD25050050</v>
          </cell>
          <cell r="C39">
            <v>34</v>
          </cell>
          <cell r="D39" t="str">
            <v>Aluguel de balizador vaga-lume.</v>
          </cell>
          <cell r="E39" t="str">
            <v>mês</v>
          </cell>
          <cell r="F39">
            <v>86.83</v>
          </cell>
          <cell r="G39">
            <v>960</v>
          </cell>
        </row>
        <row r="40">
          <cell r="B40" t="str">
            <v xml:space="preserve">AD25050200/  </v>
          </cell>
          <cell r="C40">
            <v>35</v>
          </cell>
          <cell r="D40" t="str">
            <v>Aluguel de cavalete plástico universa.</v>
          </cell>
          <cell r="E40" t="str">
            <v>un.mês</v>
          </cell>
          <cell r="F40">
            <v>86.83</v>
          </cell>
          <cell r="G40">
            <v>600</v>
          </cell>
        </row>
        <row r="41">
          <cell r="B41" t="str">
            <v>AD25050250</v>
          </cell>
          <cell r="C41">
            <v>36</v>
          </cell>
          <cell r="D41" t="str">
            <v>Aluguel de cone canalizador empinhavel T-Topde.</v>
          </cell>
          <cell r="E41" t="str">
            <v>un.mês</v>
          </cell>
          <cell r="F41">
            <v>32.29</v>
          </cell>
          <cell r="G41">
            <v>600</v>
          </cell>
        </row>
        <row r="42">
          <cell r="B42" t="str">
            <v>AD35150050A</v>
          </cell>
          <cell r="C42">
            <v>37</v>
          </cell>
          <cell r="D42" t="str">
            <v>Controle tecnológico de obras em concreto armado.</v>
          </cell>
          <cell r="E42" t="str">
            <v>m3</v>
          </cell>
          <cell r="F42">
            <v>12.32</v>
          </cell>
          <cell r="G42">
            <v>382</v>
          </cell>
        </row>
        <row r="43">
          <cell r="B43" t="str">
            <v xml:space="preserve">SE25100100A  </v>
          </cell>
          <cell r="C43">
            <v>38</v>
          </cell>
          <cell r="D43" t="str">
            <v>Projeto executivo para urbanização/reurbanização.</v>
          </cell>
          <cell r="E43" t="str">
            <v>há</v>
          </cell>
          <cell r="F43">
            <v>34610.160000000003</v>
          </cell>
          <cell r="G43">
            <v>5.18</v>
          </cell>
        </row>
        <row r="44">
          <cell r="B44" t="str">
            <v>SE20100050</v>
          </cell>
          <cell r="C44">
            <v>39</v>
          </cell>
          <cell r="D44" t="str">
            <v>Lançamento de linha poligonal básica.</v>
          </cell>
          <cell r="E44" t="str">
            <v>Km</v>
          </cell>
          <cell r="F44">
            <v>159.44</v>
          </cell>
          <cell r="G44">
            <v>1</v>
          </cell>
        </row>
        <row r="45">
          <cell r="B45" t="str">
            <v>SE20102500A</v>
          </cell>
          <cell r="C45">
            <v>40</v>
          </cell>
          <cell r="D45" t="str">
            <v>Nivelamento de eixo de logradouro.</v>
          </cell>
          <cell r="E45" t="str">
            <v>Km</v>
          </cell>
          <cell r="F45">
            <v>74.489999999999995</v>
          </cell>
          <cell r="G45">
            <v>1</v>
          </cell>
        </row>
        <row r="46">
          <cell r="B46" t="str">
            <v>SE20150050</v>
          </cell>
          <cell r="C46">
            <v>41</v>
          </cell>
          <cell r="D46" t="str">
            <v>Levantamento fotográfico de aspecto de área urbana.</v>
          </cell>
          <cell r="E46" t="str">
            <v>un</v>
          </cell>
          <cell r="F46">
            <v>1.8</v>
          </cell>
          <cell r="G46">
            <v>259</v>
          </cell>
        </row>
        <row r="47">
          <cell r="B47" t="str">
            <v>SE20150250</v>
          </cell>
          <cell r="C47">
            <v>42</v>
          </cell>
          <cell r="D47" t="str">
            <v>Levantamento fotográfico aéreo vertical de área urbana.</v>
          </cell>
          <cell r="E47" t="str">
            <v>conj</v>
          </cell>
          <cell r="F47">
            <v>8267.76</v>
          </cell>
          <cell r="G47">
            <v>1</v>
          </cell>
        </row>
        <row r="48">
          <cell r="B48" t="str">
            <v>SE20101600</v>
          </cell>
          <cell r="C48">
            <v>43</v>
          </cell>
          <cell r="D48" t="str">
            <v>Levantamento cadastral das profundidades de tubos.</v>
          </cell>
          <cell r="E48" t="str">
            <v>un</v>
          </cell>
          <cell r="F48">
            <v>23.05</v>
          </cell>
          <cell r="G48">
            <v>137</v>
          </cell>
        </row>
        <row r="49">
          <cell r="B49" t="str">
            <v>SE30050100</v>
          </cell>
          <cell r="C49">
            <v>44</v>
          </cell>
          <cell r="D49" t="str">
            <v>Determinação da deformação com Viga Benkelmann.</v>
          </cell>
          <cell r="E49" t="str">
            <v>un</v>
          </cell>
          <cell r="F49">
            <v>53.9</v>
          </cell>
          <cell r="G49">
            <v>144</v>
          </cell>
        </row>
        <row r="50">
          <cell r="B50" t="str">
            <v>CE05100110</v>
          </cell>
          <cell r="C50">
            <v>45</v>
          </cell>
          <cell r="D50" t="str">
            <v>Consultor de serviços técnicos especializados.</v>
          </cell>
          <cell r="E50" t="str">
            <v>h</v>
          </cell>
          <cell r="F50">
            <v>89.23</v>
          </cell>
          <cell r="G50">
            <v>726</v>
          </cell>
        </row>
        <row r="51">
          <cell r="B51" t="str">
            <v>CO05050500</v>
          </cell>
          <cell r="C51">
            <v>46</v>
          </cell>
          <cell r="D51" t="str">
            <v>Plataforma ou passarela de Pinho.</v>
          </cell>
          <cell r="E51" t="str">
            <v>m2</v>
          </cell>
          <cell r="F51">
            <v>2.31</v>
          </cell>
          <cell r="G51">
            <v>187</v>
          </cell>
        </row>
        <row r="52">
          <cell r="B52" t="str">
            <v>CO05100050</v>
          </cell>
          <cell r="C52">
            <v>47</v>
          </cell>
          <cell r="D52" t="str">
            <v>Aluguel de andaime tubular sobre sapatas fixas.</v>
          </cell>
          <cell r="E52" t="str">
            <v>m2.mês</v>
          </cell>
          <cell r="F52">
            <v>2.2000000000000002</v>
          </cell>
          <cell r="G52">
            <v>2100</v>
          </cell>
        </row>
        <row r="53">
          <cell r="B53" t="str">
            <v>CO05150100</v>
          </cell>
          <cell r="C53">
            <v>48</v>
          </cell>
          <cell r="D53" t="str">
            <v>Montagem e desmontagem de andaime tubular.</v>
          </cell>
          <cell r="E53" t="str">
            <v>m2</v>
          </cell>
          <cell r="F53">
            <v>1.77</v>
          </cell>
          <cell r="G53">
            <v>350</v>
          </cell>
        </row>
        <row r="54">
          <cell r="B54" t="str">
            <v>CO05150300</v>
          </cell>
          <cell r="C54">
            <v>49</v>
          </cell>
          <cell r="D54" t="str">
            <v>Movimentação vertical ou horizontal de plataforma.</v>
          </cell>
          <cell r="E54" t="str">
            <v>m2</v>
          </cell>
          <cell r="F54">
            <v>0.14000000000000001</v>
          </cell>
          <cell r="G54">
            <v>350</v>
          </cell>
        </row>
        <row r="55">
          <cell r="B55" t="str">
            <v>MT05300100</v>
          </cell>
          <cell r="C55">
            <v>50</v>
          </cell>
          <cell r="D55" t="str">
            <v>Escavação manual em material de 1a categoria.</v>
          </cell>
          <cell r="E55" t="str">
            <v>m3</v>
          </cell>
          <cell r="F55">
            <v>12.4</v>
          </cell>
          <cell r="G55">
            <v>10700</v>
          </cell>
        </row>
        <row r="56">
          <cell r="B56" t="str">
            <v>MT10050050</v>
          </cell>
          <cell r="C56">
            <v>51</v>
          </cell>
          <cell r="D56" t="str">
            <v xml:space="preserve">Escavação mecânica, utilizando Retro-Escavadeira. </v>
          </cell>
          <cell r="E56" t="str">
            <v>m3</v>
          </cell>
          <cell r="F56">
            <v>2.77</v>
          </cell>
          <cell r="G56">
            <v>36800</v>
          </cell>
        </row>
        <row r="57">
          <cell r="B57" t="str">
            <v>MT10100050</v>
          </cell>
          <cell r="C57">
            <v>52</v>
          </cell>
          <cell r="D57" t="str">
            <v>Escavação mecânica, utilizando Escavadeira.</v>
          </cell>
          <cell r="E57" t="str">
            <v>m3</v>
          </cell>
          <cell r="F57">
            <v>0.96</v>
          </cell>
          <cell r="G57">
            <v>7300</v>
          </cell>
        </row>
        <row r="58">
          <cell r="B58" t="str">
            <v>MT15050250</v>
          </cell>
          <cell r="C58">
            <v>53</v>
          </cell>
          <cell r="D58" t="str">
            <v xml:space="preserve">Reaterro de vala com material de boa qualidade. </v>
          </cell>
          <cell r="E58" t="str">
            <v>m3</v>
          </cell>
          <cell r="F58">
            <v>9.3000000000000007</v>
          </cell>
          <cell r="G58">
            <v>13700</v>
          </cell>
        </row>
        <row r="59">
          <cell r="B59" t="str">
            <v>MT15050300</v>
          </cell>
          <cell r="C59">
            <v>54</v>
          </cell>
          <cell r="D59" t="str">
            <v>Reaterro de vala, com po-de-pedra.</v>
          </cell>
          <cell r="E59" t="str">
            <v>m3</v>
          </cell>
          <cell r="F59">
            <v>36.18</v>
          </cell>
          <cell r="G59">
            <v>19600</v>
          </cell>
        </row>
        <row r="60">
          <cell r="B60" t="str">
            <v>MT05250050</v>
          </cell>
          <cell r="C60">
            <v>55</v>
          </cell>
          <cell r="D60" t="str">
            <v>Desmonte manual de bloco de 3a categoria.</v>
          </cell>
          <cell r="E60" t="str">
            <v>m3</v>
          </cell>
          <cell r="F60">
            <v>32.14</v>
          </cell>
          <cell r="G60">
            <v>7050</v>
          </cell>
        </row>
        <row r="61">
          <cell r="B61" t="str">
            <v>MT05450050</v>
          </cell>
          <cell r="C61">
            <v>56</v>
          </cell>
          <cell r="D61" t="str">
            <v>Desmonte a fogo de bloco de material de 3a categoria.</v>
          </cell>
          <cell r="E61" t="str">
            <v>m3</v>
          </cell>
          <cell r="F61">
            <v>66.56</v>
          </cell>
          <cell r="G61">
            <v>8545</v>
          </cell>
        </row>
        <row r="62">
          <cell r="B62" t="str">
            <v>MT15150050</v>
          </cell>
          <cell r="C62">
            <v>57</v>
          </cell>
          <cell r="D62" t="str">
            <v>Preparo de solo ate 30cm de profundidade.</v>
          </cell>
          <cell r="E62" t="str">
            <v>m2</v>
          </cell>
          <cell r="F62">
            <v>5.46</v>
          </cell>
          <cell r="G62">
            <v>17842</v>
          </cell>
        </row>
        <row r="63">
          <cell r="B63" t="str">
            <v>MT20050050</v>
          </cell>
          <cell r="C63">
            <v>58</v>
          </cell>
          <cell r="D63" t="str">
            <v>Espalhamento de material de 1a categoria.</v>
          </cell>
          <cell r="E63" t="str">
            <v>m3</v>
          </cell>
          <cell r="F63">
            <v>0.24</v>
          </cell>
          <cell r="G63">
            <v>70776</v>
          </cell>
        </row>
        <row r="64">
          <cell r="B64" t="str">
            <v>TC05050350</v>
          </cell>
          <cell r="C64">
            <v>59</v>
          </cell>
          <cell r="D64" t="str">
            <v>Transporte de carga de qualquer natureza.</v>
          </cell>
          <cell r="E64" t="str">
            <v>t.Km</v>
          </cell>
          <cell r="F64">
            <v>0.39</v>
          </cell>
          <cell r="G64">
            <v>1880000</v>
          </cell>
        </row>
        <row r="65">
          <cell r="B65" t="str">
            <v>TC10050150</v>
          </cell>
          <cell r="C65">
            <v>60</v>
          </cell>
          <cell r="D65" t="str">
            <v>Carga manual e descarga mecânica.</v>
          </cell>
          <cell r="E65" t="str">
            <v>t</v>
          </cell>
          <cell r="F65">
            <v>7.38</v>
          </cell>
          <cell r="G65">
            <v>47000</v>
          </cell>
        </row>
        <row r="66">
          <cell r="B66" t="str">
            <v>EQ05050100A</v>
          </cell>
          <cell r="C66">
            <v>61</v>
          </cell>
          <cell r="D66" t="str">
            <v xml:space="preserve">Caminhão basculante. Custo horário produtivo.     </v>
          </cell>
          <cell r="E66" t="str">
            <v>h</v>
          </cell>
          <cell r="F66">
            <v>45.34</v>
          </cell>
          <cell r="G66">
            <v>2446</v>
          </cell>
        </row>
        <row r="67">
          <cell r="B67" t="str">
            <v>EQ05050103A</v>
          </cell>
          <cell r="C67">
            <v>62</v>
          </cell>
          <cell r="D67" t="str">
            <v>Caminhão basculante. Custo horário improdutivo.</v>
          </cell>
          <cell r="E67" t="str">
            <v>h</v>
          </cell>
          <cell r="F67">
            <v>25.39</v>
          </cell>
          <cell r="G67">
            <v>432</v>
          </cell>
        </row>
        <row r="68">
          <cell r="B68" t="str">
            <v>EQ05050300</v>
          </cell>
          <cell r="C68">
            <v>63</v>
          </cell>
          <cell r="D68" t="str">
            <v>Caminhão com Carroceria Fixa. Aluguel produtivo.</v>
          </cell>
          <cell r="E68" t="str">
            <v>h</v>
          </cell>
          <cell r="F68">
            <v>32.28</v>
          </cell>
          <cell r="G68">
            <v>1957</v>
          </cell>
        </row>
        <row r="69">
          <cell r="B69" t="str">
            <v>EQ05050306</v>
          </cell>
          <cell r="C69">
            <v>64</v>
          </cell>
          <cell r="D69" t="str">
            <v>Caminhão com Carroceria Fixa. Aluguel improdutivo.</v>
          </cell>
          <cell r="E69" t="str">
            <v>h</v>
          </cell>
          <cell r="F69">
            <v>8.5399999999999991</v>
          </cell>
          <cell r="G69">
            <v>346</v>
          </cell>
        </row>
        <row r="70">
          <cell r="B70" t="str">
            <v>EQ05050415</v>
          </cell>
          <cell r="C70">
            <v>65</v>
          </cell>
          <cell r="D70" t="str">
            <v xml:space="preserve">Caminhão Carroceria Fixa F-12000 Munck produtivo.               </v>
          </cell>
          <cell r="E70" t="str">
            <v>h</v>
          </cell>
          <cell r="F70">
            <v>53.72</v>
          </cell>
          <cell r="G70">
            <v>3453</v>
          </cell>
        </row>
        <row r="71">
          <cell r="B71" t="str">
            <v>EQ15050450</v>
          </cell>
          <cell r="C71">
            <v>66</v>
          </cell>
          <cell r="D71" t="str">
            <v xml:space="preserve">Pa-carregadeira(Carregador frontal). Custo produtivo.  </v>
          </cell>
          <cell r="E71" t="str">
            <v>h</v>
          </cell>
          <cell r="F71">
            <v>68.34</v>
          </cell>
          <cell r="G71">
            <v>1345</v>
          </cell>
        </row>
        <row r="72">
          <cell r="B72" t="str">
            <v>EQ15050453</v>
          </cell>
          <cell r="C72">
            <v>67</v>
          </cell>
          <cell r="D72" t="str">
            <v>Pa-carregadeira(Carregador Frontal).Custo improdutivo.</v>
          </cell>
          <cell r="E72" t="str">
            <v>h</v>
          </cell>
          <cell r="F72">
            <v>31.05</v>
          </cell>
          <cell r="G72">
            <v>237</v>
          </cell>
        </row>
        <row r="73">
          <cell r="B73" t="str">
            <v>EQ15050500</v>
          </cell>
          <cell r="C73">
            <v>68</v>
          </cell>
          <cell r="D73" t="str">
            <v xml:space="preserve">Retro-Escavadeira/carregadeira. Custo produtivo. </v>
          </cell>
          <cell r="E73" t="str">
            <v>h</v>
          </cell>
          <cell r="F73">
            <v>45.49</v>
          </cell>
          <cell r="G73">
            <v>1439</v>
          </cell>
        </row>
        <row r="74">
          <cell r="B74" t="str">
            <v>EQ30050200</v>
          </cell>
          <cell r="C74">
            <v>69</v>
          </cell>
          <cell r="D74" t="str">
            <v>Betoneira com capacidade de 580l, Aluguel produtivo.</v>
          </cell>
          <cell r="E74" t="str">
            <v>h</v>
          </cell>
          <cell r="F74">
            <v>4.71</v>
          </cell>
          <cell r="G74">
            <v>2041</v>
          </cell>
        </row>
        <row r="75">
          <cell r="B75" t="str">
            <v>EQ30050206</v>
          </cell>
          <cell r="C75">
            <v>70</v>
          </cell>
          <cell r="D75" t="str">
            <v>Betoneira com capacidade de 580l Aluguel improdutivo.</v>
          </cell>
          <cell r="E75" t="str">
            <v>h</v>
          </cell>
          <cell r="F75">
            <v>1.56</v>
          </cell>
          <cell r="G75">
            <v>216</v>
          </cell>
        </row>
        <row r="76">
          <cell r="B76" t="str">
            <v>EQ15050550</v>
          </cell>
          <cell r="C76">
            <v>71</v>
          </cell>
          <cell r="D76" t="str">
            <v xml:space="preserve">Rompedor Pneumático de 32,6Kg Aluguel produtivo. </v>
          </cell>
          <cell r="E76" t="str">
            <v>h</v>
          </cell>
          <cell r="F76">
            <v>1.05</v>
          </cell>
          <cell r="G76">
            <v>648</v>
          </cell>
        </row>
        <row r="77">
          <cell r="B77" t="str">
            <v>EQ15050556</v>
          </cell>
          <cell r="C77">
            <v>72</v>
          </cell>
          <cell r="D77" t="str">
            <v>Rompedor Pneumático de 32,6Kg Aluguel improdutivo.</v>
          </cell>
          <cell r="E77" t="str">
            <v>h</v>
          </cell>
          <cell r="F77">
            <v>0.7</v>
          </cell>
          <cell r="G77">
            <v>72</v>
          </cell>
        </row>
        <row r="78">
          <cell r="B78" t="str">
            <v xml:space="preserve"> EQ20050800</v>
          </cell>
          <cell r="C78">
            <v>73</v>
          </cell>
          <cell r="D78" t="str">
            <v xml:space="preserve">Vassoura Mecânica, rebocável, Aluguel produtivo.   </v>
          </cell>
          <cell r="E78" t="str">
            <v>h</v>
          </cell>
          <cell r="F78">
            <v>3.58</v>
          </cell>
          <cell r="G78">
            <v>1712</v>
          </cell>
        </row>
        <row r="79">
          <cell r="B79" t="str">
            <v>EQ20050806</v>
          </cell>
          <cell r="C79">
            <v>74</v>
          </cell>
          <cell r="D79" t="str">
            <v>Vassoura Mecânica, rebocável, Aluguel improdutivo.</v>
          </cell>
          <cell r="E79" t="str">
            <v>h</v>
          </cell>
          <cell r="F79">
            <v>1.43</v>
          </cell>
          <cell r="G79">
            <v>216</v>
          </cell>
        </row>
        <row r="80">
          <cell r="B80" t="str">
            <v>EQ35100200</v>
          </cell>
          <cell r="C80">
            <v>75</v>
          </cell>
          <cell r="D80" t="str">
            <v xml:space="preserve">Bomba Centrífuga Submersível. Aluguel produtivo.    </v>
          </cell>
          <cell r="E80" t="str">
            <v>h</v>
          </cell>
          <cell r="F80">
            <v>3.6</v>
          </cell>
          <cell r="G80">
            <v>8632</v>
          </cell>
        </row>
        <row r="81">
          <cell r="B81" t="str">
            <v>EQ35100203</v>
          </cell>
          <cell r="C81">
            <v>76</v>
          </cell>
          <cell r="D81" t="str">
            <v>Bomba Centrífuga Submersível. Aluguel improdutivo.</v>
          </cell>
          <cell r="E81" t="str">
            <v>h</v>
          </cell>
          <cell r="F81">
            <v>1.4</v>
          </cell>
          <cell r="G81">
            <v>863</v>
          </cell>
        </row>
        <row r="82">
          <cell r="B82" t="str">
            <v>EQ45050159</v>
          </cell>
          <cell r="C82">
            <v>77</v>
          </cell>
          <cell r="D82" t="str">
            <v>Compressor de ar. Aluguel improdutivo.</v>
          </cell>
          <cell r="E82" t="str">
            <v>h</v>
          </cell>
          <cell r="F82">
            <v>3.64</v>
          </cell>
          <cell r="G82">
            <v>72</v>
          </cell>
        </row>
        <row r="83">
          <cell r="B83" t="str">
            <v>EQ45150100</v>
          </cell>
          <cell r="C83">
            <v>78</v>
          </cell>
          <cell r="D83" t="str">
            <v>Retificador de solda elétrica de 430A.</v>
          </cell>
          <cell r="E83" t="str">
            <v>h</v>
          </cell>
          <cell r="F83">
            <v>7.16</v>
          </cell>
          <cell r="G83">
            <v>1007</v>
          </cell>
        </row>
        <row r="84">
          <cell r="B84" t="str">
            <v>EQ40050150A</v>
          </cell>
          <cell r="C84">
            <v>79</v>
          </cell>
          <cell r="D84" t="str">
            <v>Equipamento de jato d'água (Sewer-Jet ou similar).</v>
          </cell>
          <cell r="E84" t="str">
            <v>h</v>
          </cell>
          <cell r="F84">
            <v>79.2</v>
          </cell>
          <cell r="G84">
            <v>1079</v>
          </cell>
        </row>
        <row r="85">
          <cell r="B85" t="str">
            <v>EQ40050153A</v>
          </cell>
          <cell r="C85">
            <v>80</v>
          </cell>
          <cell r="D85" t="str">
            <v>Equipamento de alta pressão  (Vac-All ou similar).</v>
          </cell>
          <cell r="E85" t="str">
            <v>h</v>
          </cell>
          <cell r="F85">
            <v>104.07</v>
          </cell>
          <cell r="G85">
            <v>1942</v>
          </cell>
        </row>
        <row r="86">
          <cell r="B86" t="str">
            <v>SC05050050</v>
          </cell>
          <cell r="C86">
            <v>81</v>
          </cell>
          <cell r="D86" t="str">
            <v>Arrancamento de aparelhos de iluminação.</v>
          </cell>
          <cell r="E86" t="str">
            <v>un</v>
          </cell>
          <cell r="F86">
            <v>1.67</v>
          </cell>
          <cell r="G86">
            <v>65</v>
          </cell>
        </row>
        <row r="87">
          <cell r="B87" t="str">
            <v>SC05050200</v>
          </cell>
          <cell r="C87">
            <v>82</v>
          </cell>
          <cell r="D87" t="str">
            <v>Arrancamento de grades, gradis, alambrados, cercas.</v>
          </cell>
          <cell r="E87" t="str">
            <v>m2</v>
          </cell>
          <cell r="F87">
            <v>4.43</v>
          </cell>
          <cell r="G87">
            <v>144</v>
          </cell>
        </row>
        <row r="88">
          <cell r="B88" t="str">
            <v>SC05050250</v>
          </cell>
          <cell r="C88">
            <v>83</v>
          </cell>
          <cell r="D88" t="str">
            <v>Arrancamento de meios-fios, de granito ou concreto.</v>
          </cell>
          <cell r="E88" t="str">
            <v>m</v>
          </cell>
          <cell r="F88">
            <v>4.87</v>
          </cell>
          <cell r="G88">
            <v>3739</v>
          </cell>
        </row>
        <row r="89">
          <cell r="B89" t="str">
            <v>SC05050300</v>
          </cell>
          <cell r="C89">
            <v>84</v>
          </cell>
          <cell r="D89" t="str">
            <v>Arrancamento de paralelepípedos.</v>
          </cell>
          <cell r="E89" t="str">
            <v>m2</v>
          </cell>
          <cell r="F89">
            <v>2.21</v>
          </cell>
          <cell r="G89">
            <v>860</v>
          </cell>
        </row>
        <row r="90">
          <cell r="B90" t="str">
            <v>SC05050500</v>
          </cell>
          <cell r="C90">
            <v>85</v>
          </cell>
          <cell r="D90" t="str">
            <v>Arrancamento tubos concreto manilhas ø 0,40 a 0,60m.</v>
          </cell>
          <cell r="E90" t="str">
            <v>m</v>
          </cell>
          <cell r="F90">
            <v>3.99</v>
          </cell>
          <cell r="G90">
            <v>328</v>
          </cell>
        </row>
        <row r="91">
          <cell r="B91" t="str">
            <v>SC05050601</v>
          </cell>
          <cell r="C91">
            <v>86</v>
          </cell>
          <cell r="D91" t="str">
            <v>Demolição manual de alvenaria de pedra argamassada.</v>
          </cell>
          <cell r="E91" t="str">
            <v>m3</v>
          </cell>
          <cell r="F91">
            <v>30.27</v>
          </cell>
          <cell r="G91">
            <v>324</v>
          </cell>
        </row>
        <row r="92">
          <cell r="B92" t="str">
            <v>SC05050750</v>
          </cell>
          <cell r="C92">
            <v>87</v>
          </cell>
          <cell r="D92" t="str">
            <v>Demolição manual de alvenaria de tijolos maciços.</v>
          </cell>
          <cell r="E92" t="str">
            <v>m3</v>
          </cell>
          <cell r="F92">
            <v>52.99</v>
          </cell>
          <cell r="G92">
            <v>130</v>
          </cell>
        </row>
        <row r="93">
          <cell r="B93" t="str">
            <v>SC05050850</v>
          </cell>
          <cell r="C93">
            <v>88</v>
          </cell>
          <cell r="D93" t="str">
            <v>Demolição manual de concreto simples.</v>
          </cell>
          <cell r="E93" t="str">
            <v>m3</v>
          </cell>
          <cell r="F93">
            <v>60.55</v>
          </cell>
          <cell r="G93">
            <v>1904</v>
          </cell>
        </row>
        <row r="94">
          <cell r="B94" t="str">
            <v>SC05050950</v>
          </cell>
          <cell r="C94">
            <v>89</v>
          </cell>
          <cell r="D94" t="str">
            <v>Demolição manual de concreto armado.</v>
          </cell>
          <cell r="E94" t="str">
            <v>m3</v>
          </cell>
          <cell r="F94">
            <v>85.78</v>
          </cell>
          <cell r="G94">
            <v>140</v>
          </cell>
        </row>
        <row r="95">
          <cell r="B95" t="str">
            <v>SC05051400</v>
          </cell>
          <cell r="C95">
            <v>90</v>
          </cell>
          <cell r="D95" t="str">
            <v>Demolição de revestimento em argamassa.</v>
          </cell>
          <cell r="E95" t="str">
            <v>m2</v>
          </cell>
          <cell r="F95">
            <v>2.21</v>
          </cell>
          <cell r="G95">
            <v>144</v>
          </cell>
        </row>
        <row r="96">
          <cell r="B96" t="str">
            <v>SC05051450</v>
          </cell>
          <cell r="C96">
            <v>91</v>
          </cell>
          <cell r="D96" t="str">
            <v>Demolição de revestimento em azulejos, cerâmicas.</v>
          </cell>
          <cell r="E96" t="str">
            <v>m2</v>
          </cell>
          <cell r="F96">
            <v>5.31</v>
          </cell>
          <cell r="G96">
            <v>130</v>
          </cell>
        </row>
        <row r="97">
          <cell r="B97" t="str">
            <v>SC05052150</v>
          </cell>
          <cell r="C97">
            <v>92</v>
          </cell>
          <cell r="D97" t="str">
            <v>Remoção de cobertura de telha francesa.</v>
          </cell>
          <cell r="E97" t="str">
            <v>m2</v>
          </cell>
          <cell r="F97">
            <v>8.26</v>
          </cell>
          <cell r="G97">
            <v>260</v>
          </cell>
        </row>
        <row r="98">
          <cell r="B98" t="str">
            <v>SC05052450</v>
          </cell>
          <cell r="C98">
            <v>93</v>
          </cell>
          <cell r="D98" t="str">
            <v>Remoção de cobertura de telha de fibro-cimento.</v>
          </cell>
          <cell r="E98" t="str">
            <v>m2</v>
          </cell>
          <cell r="F98">
            <v>3.87</v>
          </cell>
          <cell r="G98">
            <v>460</v>
          </cell>
        </row>
        <row r="99">
          <cell r="B99" t="str">
            <v>SC05052900</v>
          </cell>
          <cell r="C99">
            <v>94</v>
          </cell>
          <cell r="D99" t="str">
            <v xml:space="preserve">Remoção manual de passeio de pedra portuguesa. </v>
          </cell>
          <cell r="E99" t="str">
            <v>m2</v>
          </cell>
          <cell r="F99">
            <v>2.44</v>
          </cell>
          <cell r="G99">
            <v>2900</v>
          </cell>
        </row>
        <row r="100">
          <cell r="B100" t="str">
            <v>SC05053250</v>
          </cell>
          <cell r="C100">
            <v>95</v>
          </cell>
          <cell r="D100" t="str">
            <v>Remoção de tubulação ferro fundido ø50mm a 300mm.</v>
          </cell>
          <cell r="E100" t="str">
            <v>m</v>
          </cell>
          <cell r="F100">
            <v>11.88</v>
          </cell>
          <cell r="G100">
            <v>290</v>
          </cell>
        </row>
        <row r="101">
          <cell r="B101" t="str">
            <v>SC05100150</v>
          </cell>
          <cell r="C101">
            <v>96</v>
          </cell>
          <cell r="D101" t="str">
            <v>Demolição, com equipamento, concreto simples.</v>
          </cell>
          <cell r="E101" t="str">
            <v>m3</v>
          </cell>
          <cell r="F101">
            <v>43.52</v>
          </cell>
          <cell r="G101">
            <v>2160</v>
          </cell>
        </row>
        <row r="102">
          <cell r="B102" t="str">
            <v>SC05100300</v>
          </cell>
          <cell r="C102">
            <v>97</v>
          </cell>
          <cell r="D102" t="str">
            <v>Demolição, com equipamento concreto armado.</v>
          </cell>
          <cell r="E102" t="str">
            <v>m3</v>
          </cell>
          <cell r="F102">
            <v>73.98</v>
          </cell>
          <cell r="G102">
            <v>3400</v>
          </cell>
        </row>
        <row r="103">
          <cell r="B103" t="str">
            <v>SC05100500</v>
          </cell>
          <cell r="C103">
            <v>98</v>
          </cell>
          <cell r="D103" t="str">
            <v>Demolição com equip. concreto asfáltico 10cm.</v>
          </cell>
          <cell r="E103" t="str">
            <v>m2</v>
          </cell>
          <cell r="F103">
            <v>8.98</v>
          </cell>
          <cell r="G103">
            <v>20100</v>
          </cell>
        </row>
        <row r="104">
          <cell r="B104" t="str">
            <v>SC10050250</v>
          </cell>
          <cell r="C104">
            <v>99</v>
          </cell>
          <cell r="D104" t="str">
            <v xml:space="preserve">Bombeiro hidráulico (inclusive encargos sociais).   </v>
          </cell>
          <cell r="E104" t="str">
            <v>h</v>
          </cell>
          <cell r="F104">
            <v>6.48</v>
          </cell>
          <cell r="G104">
            <v>2960</v>
          </cell>
        </row>
        <row r="105">
          <cell r="B105" t="str">
            <v>SC10050300</v>
          </cell>
          <cell r="C105">
            <v>100</v>
          </cell>
          <cell r="D105" t="str">
            <v xml:space="preserve">Calceteiro (inclusive encargos sociais).   </v>
          </cell>
          <cell r="E105" t="str">
            <v>h</v>
          </cell>
          <cell r="F105">
            <v>5.99</v>
          </cell>
          <cell r="G105">
            <v>1480</v>
          </cell>
        </row>
        <row r="106">
          <cell r="B106" t="str">
            <v>SC10050350</v>
          </cell>
          <cell r="C106">
            <v>101</v>
          </cell>
          <cell r="D106" t="str">
            <v>Carpinteiro de forma (inclusive encargos sociais).</v>
          </cell>
          <cell r="E106" t="str">
            <v>h</v>
          </cell>
          <cell r="F106">
            <v>5.99</v>
          </cell>
          <cell r="G106">
            <v>1480</v>
          </cell>
        </row>
        <row r="107">
          <cell r="B107" t="str">
            <v>SC10050450</v>
          </cell>
          <cell r="C107">
            <v>102</v>
          </cell>
          <cell r="D107" t="str">
            <v xml:space="preserve">Eletricista (inclusive encargos sociais). </v>
          </cell>
          <cell r="E107" t="str">
            <v>h</v>
          </cell>
          <cell r="F107">
            <v>6.48</v>
          </cell>
          <cell r="G107">
            <v>2960</v>
          </cell>
        </row>
        <row r="108">
          <cell r="B108" t="str">
            <v>SC10050900</v>
          </cell>
          <cell r="C108">
            <v>103</v>
          </cell>
          <cell r="D108" t="str">
            <v xml:space="preserve">Marteleteiro (inclusive encargos sociais). </v>
          </cell>
          <cell r="E108" t="str">
            <v>h</v>
          </cell>
          <cell r="F108">
            <v>5.99</v>
          </cell>
          <cell r="G108">
            <v>2960</v>
          </cell>
        </row>
        <row r="109">
          <cell r="B109" t="str">
            <v>SC10051100</v>
          </cell>
          <cell r="C109">
            <v>104</v>
          </cell>
          <cell r="D109" t="str">
            <v>Operador de máquinas.(inclusive encargos sociais).</v>
          </cell>
          <cell r="E109" t="str">
            <v>h</v>
          </cell>
          <cell r="F109">
            <v>6.48</v>
          </cell>
          <cell r="G109">
            <v>1480</v>
          </cell>
        </row>
        <row r="110">
          <cell r="B110" t="str">
            <v>SC10051200</v>
          </cell>
          <cell r="C110">
            <v>105</v>
          </cell>
          <cell r="D110" t="str">
            <v xml:space="preserve">Pedreiro (inclusive encargos sociais).   </v>
          </cell>
          <cell r="E110" t="str">
            <v>h</v>
          </cell>
          <cell r="F110">
            <v>5.99</v>
          </cell>
          <cell r="G110">
            <v>2960</v>
          </cell>
        </row>
        <row r="111">
          <cell r="B111" t="str">
            <v>SC10051450</v>
          </cell>
          <cell r="C111">
            <v>106</v>
          </cell>
          <cell r="D111" t="str">
            <v>Servente (inclusive encargos sociais).</v>
          </cell>
          <cell r="E111" t="str">
            <v>h</v>
          </cell>
          <cell r="F111">
            <v>4.3</v>
          </cell>
          <cell r="G111">
            <v>5920</v>
          </cell>
        </row>
        <row r="112">
          <cell r="B112" t="str">
            <v>SC10051500</v>
          </cell>
          <cell r="C112">
            <v>107</v>
          </cell>
          <cell r="D112" t="str">
            <v>Soldador em construção civil (inclusive encargos).</v>
          </cell>
          <cell r="E112" t="str">
            <v>h</v>
          </cell>
          <cell r="F112">
            <v>6.23</v>
          </cell>
          <cell r="G112">
            <v>1480</v>
          </cell>
        </row>
        <row r="113">
          <cell r="B113" t="str">
            <v>SC10100050</v>
          </cell>
          <cell r="C113">
            <v>108</v>
          </cell>
          <cell r="D113" t="str">
            <v xml:space="preserve">Operador de tráfego(inclusive encargos sociais). </v>
          </cell>
          <cell r="E113" t="str">
            <v>h</v>
          </cell>
          <cell r="F113">
            <v>7.08</v>
          </cell>
          <cell r="G113">
            <v>2960</v>
          </cell>
        </row>
        <row r="114">
          <cell r="B114" t="str">
            <v>SC05100050</v>
          </cell>
          <cell r="C114">
            <v>109</v>
          </cell>
          <cell r="D114" t="str">
            <v>Arrancamento de tampão de ferro fundido.</v>
          </cell>
          <cell r="E114" t="str">
            <v>un</v>
          </cell>
          <cell r="F114">
            <v>15.18</v>
          </cell>
          <cell r="G114">
            <v>22</v>
          </cell>
        </row>
        <row r="115">
          <cell r="B115" t="str">
            <v>SC15050100</v>
          </cell>
          <cell r="C115">
            <v>110</v>
          </cell>
          <cell r="D115" t="str">
            <v>Aditivo de reciclagem para mistura asfáltica a quente.</v>
          </cell>
          <cell r="E115" t="str">
            <v>t</v>
          </cell>
          <cell r="F115">
            <v>2857.32</v>
          </cell>
          <cell r="G115">
            <v>15</v>
          </cell>
        </row>
        <row r="116">
          <cell r="B116" t="str">
            <v>SC15050150</v>
          </cell>
          <cell r="C116">
            <v>111</v>
          </cell>
          <cell r="D116" t="str">
            <v>Areia grossa lavada. Fornecimento.</v>
          </cell>
          <cell r="E116" t="str">
            <v>m3</v>
          </cell>
          <cell r="F116">
            <v>21</v>
          </cell>
          <cell r="G116">
            <v>2000</v>
          </cell>
        </row>
        <row r="117">
          <cell r="B117" t="str">
            <v>SC15050200</v>
          </cell>
          <cell r="C117">
            <v>112</v>
          </cell>
          <cell r="D117" t="str">
            <v>Asfalto diluído tipo cura rápida CR-250</v>
          </cell>
          <cell r="E117" t="str">
            <v>t</v>
          </cell>
          <cell r="F117">
            <v>1468.02</v>
          </cell>
          <cell r="G117">
            <v>7</v>
          </cell>
        </row>
        <row r="118">
          <cell r="B118" t="str">
            <v>SC15050550</v>
          </cell>
          <cell r="C118">
            <v>113</v>
          </cell>
          <cell r="D118" t="str">
            <v xml:space="preserve">Saibro, inclusive transporte ate 20Km.Fornecimento. </v>
          </cell>
          <cell r="E118" t="str">
            <v>m3</v>
          </cell>
          <cell r="F118">
            <v>20.63</v>
          </cell>
          <cell r="G118">
            <v>184</v>
          </cell>
        </row>
        <row r="119">
          <cell r="B119" t="str">
            <v>SC15100050</v>
          </cell>
          <cell r="C119">
            <v>114</v>
          </cell>
          <cell r="D119" t="str">
            <v>Chapa de aço de 3/4"para passagem de veículos.</v>
          </cell>
          <cell r="E119" t="str">
            <v>m2</v>
          </cell>
          <cell r="F119">
            <v>17.100000000000001</v>
          </cell>
          <cell r="G119">
            <v>360</v>
          </cell>
        </row>
        <row r="120">
          <cell r="B120" t="str">
            <v>SC35050050A</v>
          </cell>
          <cell r="C120">
            <v>115</v>
          </cell>
          <cell r="D120" t="str">
            <v>Levantamento ou rebaixamento de tampão na rua.</v>
          </cell>
          <cell r="E120" t="str">
            <v>un</v>
          </cell>
          <cell r="F120">
            <v>86.15</v>
          </cell>
          <cell r="G120">
            <v>169</v>
          </cell>
        </row>
        <row r="121">
          <cell r="B121" t="str">
            <v>SC45050150</v>
          </cell>
          <cell r="C121">
            <v>116</v>
          </cell>
          <cell r="D121" t="str">
            <v>Toten informativo nas dimensões de (0,50x1,50)m.</v>
          </cell>
          <cell r="E121" t="str">
            <v>un</v>
          </cell>
          <cell r="F121">
            <v>2490</v>
          </cell>
          <cell r="G121">
            <v>29</v>
          </cell>
        </row>
        <row r="122">
          <cell r="B122" t="str">
            <v>SC45100200</v>
          </cell>
          <cell r="C122">
            <v>117</v>
          </cell>
          <cell r="D122" t="str">
            <v>Placa de inauguração em bronze.</v>
          </cell>
          <cell r="E122" t="str">
            <v>un</v>
          </cell>
          <cell r="F122">
            <v>1003.36</v>
          </cell>
          <cell r="G122">
            <v>1</v>
          </cell>
        </row>
        <row r="123">
          <cell r="B123" t="str">
            <v>FD05400100</v>
          </cell>
          <cell r="C123">
            <v>118</v>
          </cell>
          <cell r="D123" t="str">
            <v>Arrasamento de estaca concreto armado, ø40 a 50cm.</v>
          </cell>
          <cell r="E123" t="str">
            <v>un</v>
          </cell>
          <cell r="F123">
            <v>103.03</v>
          </cell>
          <cell r="G123">
            <v>23</v>
          </cell>
        </row>
        <row r="124">
          <cell r="B124" t="str">
            <v>FD05500050</v>
          </cell>
          <cell r="C124">
            <v>119</v>
          </cell>
          <cell r="D124" t="str">
            <v>Estaca raiz com diâmetro de 12", perfurada em solo.</v>
          </cell>
          <cell r="E124" t="str">
            <v>m</v>
          </cell>
          <cell r="F124">
            <v>248.49</v>
          </cell>
          <cell r="G124">
            <v>260</v>
          </cell>
        </row>
        <row r="125">
          <cell r="B125" t="str">
            <v>FD05650150</v>
          </cell>
          <cell r="C125">
            <v>120</v>
          </cell>
          <cell r="D125" t="str">
            <v>Estaca raiz com diâmetro de 10", perfurada em solo.</v>
          </cell>
          <cell r="E125" t="str">
            <v>m</v>
          </cell>
          <cell r="F125">
            <v>130</v>
          </cell>
          <cell r="G125">
            <v>86</v>
          </cell>
        </row>
        <row r="126">
          <cell r="B126" t="str">
            <v>FD10050100</v>
          </cell>
          <cell r="C126">
            <v>121</v>
          </cell>
          <cell r="D126" t="str">
            <v>Ensecadeira de estacas-prancha de aço, tipo Armco.</v>
          </cell>
          <cell r="E126" t="str">
            <v>m2</v>
          </cell>
          <cell r="F126">
            <v>127.53</v>
          </cell>
          <cell r="G126">
            <v>4200</v>
          </cell>
        </row>
        <row r="127">
          <cell r="B127" t="str">
            <v>FD10100050</v>
          </cell>
          <cell r="C127">
            <v>122</v>
          </cell>
          <cell r="D127" t="str">
            <v>Ensecadeira de estacas-prancha em Maçaranduba.</v>
          </cell>
          <cell r="E127" t="str">
            <v>m2</v>
          </cell>
          <cell r="F127">
            <v>70.5</v>
          </cell>
          <cell r="G127">
            <v>2395</v>
          </cell>
        </row>
        <row r="128">
          <cell r="B128" t="str">
            <v>ET15100100</v>
          </cell>
          <cell r="C128">
            <v>123</v>
          </cell>
          <cell r="D128" t="str">
            <v>Formas de madeira peças de concreto armado.</v>
          </cell>
          <cell r="E128" t="str">
            <v>m2</v>
          </cell>
          <cell r="F128">
            <v>25.9</v>
          </cell>
          <cell r="G128">
            <v>2986</v>
          </cell>
        </row>
        <row r="129">
          <cell r="B129" t="str">
            <v>ET15100200</v>
          </cell>
          <cell r="C129">
            <v>124</v>
          </cell>
          <cell r="D129" t="str">
            <v>Formas de madeira.</v>
          </cell>
          <cell r="E129" t="str">
            <v>m2</v>
          </cell>
          <cell r="F129">
            <v>34.86</v>
          </cell>
          <cell r="G129">
            <v>4352</v>
          </cell>
        </row>
        <row r="130">
          <cell r="B130" t="str">
            <v>ET15100250</v>
          </cell>
          <cell r="C130">
            <v>125</v>
          </cell>
          <cell r="D130" t="str">
            <v>Formas de madeira.</v>
          </cell>
          <cell r="E130" t="str">
            <v>m2</v>
          </cell>
          <cell r="F130">
            <v>29.62</v>
          </cell>
          <cell r="G130">
            <v>4406</v>
          </cell>
        </row>
        <row r="131">
          <cell r="B131" t="str">
            <v>ET20300050</v>
          </cell>
          <cell r="C131">
            <v>126</v>
          </cell>
          <cell r="D131" t="str">
            <v>Escoramento de formas.</v>
          </cell>
          <cell r="E131" t="str">
            <v>m2</v>
          </cell>
          <cell r="F131">
            <v>11.18</v>
          </cell>
          <cell r="G131">
            <v>3090</v>
          </cell>
        </row>
        <row r="132">
          <cell r="B132" t="str">
            <v>ET10050100</v>
          </cell>
          <cell r="C132">
            <v>127</v>
          </cell>
          <cell r="D132" t="str">
            <v>Aço CA-50 diâmetro de 6,3mm.</v>
          </cell>
          <cell r="E132" t="str">
            <v>kg</v>
          </cell>
          <cell r="F132">
            <v>2.64</v>
          </cell>
          <cell r="G132">
            <v>4750</v>
          </cell>
        </row>
        <row r="133">
          <cell r="B133" t="str">
            <v>ET10050103</v>
          </cell>
          <cell r="C133">
            <v>128</v>
          </cell>
          <cell r="D133" t="str">
            <v>Aço CA-50 diâmetro de 8mm.</v>
          </cell>
          <cell r="E133" t="str">
            <v>kg</v>
          </cell>
          <cell r="F133">
            <v>2.46</v>
          </cell>
          <cell r="G133">
            <v>1250</v>
          </cell>
        </row>
        <row r="134">
          <cell r="B134" t="str">
            <v>ET10050106</v>
          </cell>
          <cell r="C134">
            <v>129</v>
          </cell>
          <cell r="D134" t="str">
            <v>Aço CA-50 diâmetro de 10mm.</v>
          </cell>
          <cell r="E134" t="str">
            <v>kg</v>
          </cell>
          <cell r="F134">
            <v>2.2000000000000002</v>
          </cell>
          <cell r="G134">
            <v>7950</v>
          </cell>
        </row>
        <row r="135">
          <cell r="B135" t="str">
            <v>ET10050109</v>
          </cell>
          <cell r="C135">
            <v>130</v>
          </cell>
          <cell r="D135" t="str">
            <v>Aço CA-50 diâmetro de 12,5mm.</v>
          </cell>
          <cell r="E135" t="str">
            <v>kg</v>
          </cell>
          <cell r="F135">
            <v>2.1800000000000002</v>
          </cell>
          <cell r="G135">
            <v>5400</v>
          </cell>
        </row>
        <row r="136">
          <cell r="B136" t="str">
            <v>ET10050112</v>
          </cell>
          <cell r="C136">
            <v>131</v>
          </cell>
          <cell r="D136" t="str">
            <v>Aço CA-50 diâmetro de 16mm.</v>
          </cell>
          <cell r="E136" t="str">
            <v>kg</v>
          </cell>
          <cell r="F136">
            <v>2.1800000000000002</v>
          </cell>
          <cell r="G136">
            <v>2700</v>
          </cell>
        </row>
        <row r="137">
          <cell r="B137" t="str">
            <v>ET10050118</v>
          </cell>
          <cell r="C137">
            <v>132</v>
          </cell>
          <cell r="D137" t="str">
            <v>Aço CA-50 diâmetro de 25mm.</v>
          </cell>
          <cell r="E137" t="str">
            <v>kg</v>
          </cell>
          <cell r="F137">
            <v>2.19</v>
          </cell>
          <cell r="G137">
            <v>1400</v>
          </cell>
        </row>
        <row r="138">
          <cell r="B138" t="str">
            <v>ET10100056</v>
          </cell>
          <cell r="C138">
            <v>133</v>
          </cell>
          <cell r="D138" t="str">
            <v>Corte, dobragem, montagem aço CA-50 ø 6,3mm.</v>
          </cell>
          <cell r="E138" t="str">
            <v>kg</v>
          </cell>
          <cell r="F138">
            <v>1.28</v>
          </cell>
          <cell r="G138">
            <v>4750</v>
          </cell>
        </row>
        <row r="139">
          <cell r="B139" t="str">
            <v>ET10100062</v>
          </cell>
          <cell r="C139">
            <v>134</v>
          </cell>
          <cell r="D139" t="str">
            <v>Corte, dobragem, montagem aço CA-50 ø 12,5mm.</v>
          </cell>
          <cell r="E139" t="str">
            <v>kg</v>
          </cell>
          <cell r="F139">
            <v>0.96</v>
          </cell>
          <cell r="G139">
            <v>9450</v>
          </cell>
        </row>
        <row r="140">
          <cell r="B140" t="str">
            <v>ET10100065</v>
          </cell>
          <cell r="C140">
            <v>135</v>
          </cell>
          <cell r="D140" t="str">
            <v>Corte, dobragem, montagem aço CA-50 ø 6,3 a 12,5mm.</v>
          </cell>
          <cell r="E140" t="str">
            <v>kg</v>
          </cell>
          <cell r="F140">
            <v>1.1100000000000001</v>
          </cell>
          <cell r="G140">
            <v>13950</v>
          </cell>
        </row>
        <row r="141">
          <cell r="B141" t="str">
            <v>ET05250653</v>
          </cell>
          <cell r="C141">
            <v>136</v>
          </cell>
          <cell r="D141" t="str">
            <v>Lançamento de concreto.</v>
          </cell>
          <cell r="E141" t="str">
            <v>m3</v>
          </cell>
          <cell r="F141">
            <v>22.57</v>
          </cell>
          <cell r="G141">
            <v>187</v>
          </cell>
        </row>
        <row r="142">
          <cell r="B142" t="str">
            <v>ET45100071</v>
          </cell>
          <cell r="C142">
            <v>137</v>
          </cell>
          <cell r="D142" t="str">
            <v>Concreto bombeado usinado fck=30MPa.</v>
          </cell>
          <cell r="E142" t="str">
            <v>m3</v>
          </cell>
          <cell r="F142">
            <v>297.16000000000003</v>
          </cell>
          <cell r="G142">
            <v>195</v>
          </cell>
        </row>
        <row r="143">
          <cell r="B143" t="str">
            <v>ET60050059</v>
          </cell>
          <cell r="C143">
            <v>138</v>
          </cell>
          <cell r="D143" t="str">
            <v>Concreto usinado de 18MPa.</v>
          </cell>
          <cell r="E143" t="str">
            <v>m3</v>
          </cell>
          <cell r="F143">
            <v>185.77</v>
          </cell>
          <cell r="G143">
            <v>187</v>
          </cell>
        </row>
        <row r="144">
          <cell r="B144" t="str">
            <v>ET25050300</v>
          </cell>
          <cell r="C144">
            <v>139</v>
          </cell>
          <cell r="D144" t="str">
            <v>Fornecimento e montagem de estruturas metálicas.</v>
          </cell>
          <cell r="E144" t="str">
            <v>t</v>
          </cell>
          <cell r="F144">
            <v>7186.39</v>
          </cell>
          <cell r="G144">
            <v>36</v>
          </cell>
        </row>
        <row r="145">
          <cell r="B145" t="str">
            <v>ET25050450</v>
          </cell>
          <cell r="C145">
            <v>140</v>
          </cell>
          <cell r="D145" t="str">
            <v>Peças em chapa de aço 3/8", galvanizadas.</v>
          </cell>
          <cell r="E145" t="str">
            <v>Kg</v>
          </cell>
          <cell r="F145">
            <v>3.99</v>
          </cell>
          <cell r="G145">
            <v>2166</v>
          </cell>
        </row>
        <row r="146">
          <cell r="B146" t="str">
            <v>ET25050453</v>
          </cell>
          <cell r="C146">
            <v>141</v>
          </cell>
          <cell r="D146" t="str">
            <v>Peças em chapa de aço 3/8", galvanizadas.</v>
          </cell>
          <cell r="E146" t="str">
            <v>Kg</v>
          </cell>
          <cell r="F146">
            <v>4.26</v>
          </cell>
          <cell r="G146">
            <v>2078</v>
          </cell>
        </row>
        <row r="147">
          <cell r="B147" t="str">
            <v>ET25050456</v>
          </cell>
          <cell r="C147">
            <v>142</v>
          </cell>
          <cell r="D147" t="str">
            <v>Peças em chapa de aço 3/8", galvanizadas.</v>
          </cell>
          <cell r="E147" t="str">
            <v>Kg</v>
          </cell>
          <cell r="F147">
            <v>4.16</v>
          </cell>
          <cell r="G147">
            <v>1820</v>
          </cell>
        </row>
        <row r="148">
          <cell r="B148" t="str">
            <v>ET50050250</v>
          </cell>
          <cell r="C148">
            <v>143</v>
          </cell>
          <cell r="D148" t="str">
            <v>Muro de contenção em solo reforçado.</v>
          </cell>
          <cell r="E148" t="str">
            <v>m2</v>
          </cell>
          <cell r="F148">
            <v>145.63</v>
          </cell>
          <cell r="G148">
            <v>144</v>
          </cell>
        </row>
        <row r="149">
          <cell r="B149" t="str">
            <v>ET55100100</v>
          </cell>
          <cell r="C149">
            <v>144</v>
          </cell>
          <cell r="D149" t="str">
            <v>Canal pré-fabricado, em concreto armado seção U.</v>
          </cell>
          <cell r="E149" t="str">
            <v>m2</v>
          </cell>
          <cell r="F149">
            <v>384.26</v>
          </cell>
          <cell r="G149">
            <v>86</v>
          </cell>
        </row>
        <row r="150">
          <cell r="B150" t="str">
            <v>ET55100150</v>
          </cell>
          <cell r="C150">
            <v>145</v>
          </cell>
          <cell r="D150" t="str">
            <v>Cobertura de canal pré-fabricado em concreto armado.</v>
          </cell>
          <cell r="E150" t="str">
            <v>m2</v>
          </cell>
          <cell r="F150">
            <v>435.06</v>
          </cell>
          <cell r="G150">
            <v>58</v>
          </cell>
        </row>
        <row r="151">
          <cell r="B151" t="str">
            <v>ES05250359</v>
          </cell>
          <cell r="C151">
            <v>146</v>
          </cell>
          <cell r="D151" t="str">
            <v>Gradil em tubo de ferro galvanizado de 1 1/4".</v>
          </cell>
          <cell r="E151" t="str">
            <v>m</v>
          </cell>
          <cell r="F151">
            <v>338.32</v>
          </cell>
          <cell r="G151">
            <v>144</v>
          </cell>
        </row>
        <row r="152">
          <cell r="B152" t="str">
            <v>ES10250150</v>
          </cell>
          <cell r="C152">
            <v>147</v>
          </cell>
          <cell r="D152" t="str">
            <v xml:space="preserve">Peça em Angelim ou similar, de 2"x1".Fornecimento. </v>
          </cell>
          <cell r="E152" t="str">
            <v>m</v>
          </cell>
          <cell r="F152">
            <v>2.14</v>
          </cell>
          <cell r="G152">
            <v>150</v>
          </cell>
        </row>
        <row r="153">
          <cell r="B153" t="str">
            <v>ES10250200</v>
          </cell>
          <cell r="C153">
            <v>148</v>
          </cell>
          <cell r="D153" t="str">
            <v xml:space="preserve">Peça em Ipê ou similar, de 2"x8".  Fornecimento.    </v>
          </cell>
          <cell r="E153" t="str">
            <v>m</v>
          </cell>
          <cell r="F153">
            <v>30.26</v>
          </cell>
          <cell r="G153">
            <v>200</v>
          </cell>
        </row>
        <row r="154">
          <cell r="B154" t="str">
            <v>ES10250262</v>
          </cell>
          <cell r="C154">
            <v>149</v>
          </cell>
          <cell r="D154" t="str">
            <v>Peça em Maçaranduba ou similar, serrada, de 3"x6".</v>
          </cell>
          <cell r="E154" t="str">
            <v>m</v>
          </cell>
          <cell r="F154">
            <v>8.66</v>
          </cell>
          <cell r="G154">
            <v>100</v>
          </cell>
        </row>
        <row r="155">
          <cell r="B155" t="str">
            <v>ES99990050</v>
          </cell>
          <cell r="C155">
            <v>150</v>
          </cell>
          <cell r="D155" t="str">
            <v>Arruela de 5/16", inclusive transporte até a obra.</v>
          </cell>
          <cell r="E155" t="str">
            <v>un</v>
          </cell>
          <cell r="F155">
            <v>0.02</v>
          </cell>
          <cell r="G155">
            <v>863</v>
          </cell>
        </row>
        <row r="156">
          <cell r="B156" t="str">
            <v>ES99990700</v>
          </cell>
          <cell r="C156">
            <v>151</v>
          </cell>
          <cell r="D156" t="str">
            <v>Parafuso de (8x250)mm.</v>
          </cell>
          <cell r="E156" t="str">
            <v>un</v>
          </cell>
          <cell r="F156">
            <v>0.78</v>
          </cell>
          <cell r="G156">
            <v>863</v>
          </cell>
        </row>
        <row r="157">
          <cell r="B157" t="str">
            <v>ES99990800</v>
          </cell>
          <cell r="C157">
            <v>152</v>
          </cell>
          <cell r="D157" t="str">
            <v>Porca de 5/16", inclusive transporte até a obra.</v>
          </cell>
          <cell r="E157" t="str">
            <v>un</v>
          </cell>
          <cell r="F157">
            <v>0.04</v>
          </cell>
          <cell r="G157">
            <v>863</v>
          </cell>
        </row>
        <row r="158">
          <cell r="B158" t="str">
            <v>ES99990900</v>
          </cell>
          <cell r="C158">
            <v>153</v>
          </cell>
          <cell r="D158" t="str">
            <v>Prego com cabeça chata 23x54, em caixa de 100Kg.</v>
          </cell>
          <cell r="E158" t="str">
            <v>Kg</v>
          </cell>
          <cell r="F158">
            <v>3.01</v>
          </cell>
          <cell r="G158">
            <v>332</v>
          </cell>
        </row>
        <row r="159">
          <cell r="B159" t="str">
            <v>IT25100112</v>
          </cell>
          <cell r="C159">
            <v>154</v>
          </cell>
          <cell r="D159" t="str">
            <v>Kanalex diâmetro de 50mm (2" ).</v>
          </cell>
          <cell r="E159" t="str">
            <v>m</v>
          </cell>
          <cell r="F159">
            <v>4.55</v>
          </cell>
          <cell r="G159">
            <v>356</v>
          </cell>
        </row>
        <row r="160">
          <cell r="B160" t="str">
            <v>IT25100115</v>
          </cell>
          <cell r="C160">
            <v>155</v>
          </cell>
          <cell r="D160" t="str">
            <v>Kanalex diâmetro de 75mm (3" ).</v>
          </cell>
          <cell r="E160" t="str">
            <v>m</v>
          </cell>
          <cell r="F160">
            <v>5.98</v>
          </cell>
          <cell r="G160">
            <v>1766</v>
          </cell>
        </row>
        <row r="161">
          <cell r="B161" t="str">
            <v>IT25100118</v>
          </cell>
          <cell r="C161">
            <v>156</v>
          </cell>
          <cell r="D161" t="str">
            <v>Kanalex diâmetro de 100mm (4" ).</v>
          </cell>
          <cell r="E161" t="str">
            <v>m</v>
          </cell>
          <cell r="F161">
            <v>7.02</v>
          </cell>
          <cell r="G161">
            <v>2554</v>
          </cell>
        </row>
        <row r="162">
          <cell r="B162" t="str">
            <v>IT25100159</v>
          </cell>
          <cell r="C162">
            <v>157</v>
          </cell>
          <cell r="D162" t="str">
            <v>Linha dupla de Kanalex diâmetro de 75mm (3" ).</v>
          </cell>
          <cell r="E162" t="str">
            <v>m</v>
          </cell>
          <cell r="F162">
            <v>10.52</v>
          </cell>
          <cell r="G162">
            <v>3705</v>
          </cell>
        </row>
        <row r="163">
          <cell r="B163" t="str">
            <v>IT25100162</v>
          </cell>
          <cell r="C163">
            <v>158</v>
          </cell>
          <cell r="D163" t="str">
            <v>Linha dupla de Kanalex diâmetro de 100mm (4" ).</v>
          </cell>
          <cell r="E163" t="str">
            <v>m</v>
          </cell>
          <cell r="F163">
            <v>21.87</v>
          </cell>
          <cell r="G163">
            <v>6000</v>
          </cell>
        </row>
        <row r="164">
          <cell r="B164" t="str">
            <v xml:space="preserve"> IT25100165</v>
          </cell>
          <cell r="C164">
            <v>159</v>
          </cell>
          <cell r="D164" t="str">
            <v>Linha dupla de Kanalex diâmetro de 125mm (5" ).</v>
          </cell>
          <cell r="E164" t="str">
            <v>m</v>
          </cell>
          <cell r="F164">
            <v>29.6</v>
          </cell>
          <cell r="G164">
            <v>4000</v>
          </cell>
        </row>
        <row r="165">
          <cell r="B165" t="str">
            <v xml:space="preserve"> IT25340321</v>
          </cell>
          <cell r="C165">
            <v>160</v>
          </cell>
          <cell r="D165" t="str">
            <v>Cabo de cobre rígido, seção de 35mm2 XLPE.</v>
          </cell>
          <cell r="E165" t="str">
            <v>m</v>
          </cell>
          <cell r="F165">
            <v>11.38</v>
          </cell>
          <cell r="G165">
            <v>2842</v>
          </cell>
        </row>
        <row r="166">
          <cell r="B166" t="str">
            <v>IT25700100</v>
          </cell>
          <cell r="C166">
            <v>161</v>
          </cell>
          <cell r="D166" t="str">
            <v>Haste para aterramento, de cobre, de 5/8", com 3m.</v>
          </cell>
          <cell r="E166" t="str">
            <v xml:space="preserve"> un</v>
          </cell>
          <cell r="F166">
            <v>60.94</v>
          </cell>
          <cell r="G166">
            <v>29</v>
          </cell>
        </row>
        <row r="167">
          <cell r="B167" t="str">
            <v>IT25990100</v>
          </cell>
          <cell r="C167">
            <v>162</v>
          </cell>
          <cell r="D167" t="str">
            <v>Base de ferro retangular, para caixa subterrânea.</v>
          </cell>
          <cell r="E167" t="str">
            <v xml:space="preserve"> un</v>
          </cell>
          <cell r="F167">
            <v>117.72</v>
          </cell>
          <cell r="G167">
            <v>55</v>
          </cell>
        </row>
        <row r="168">
          <cell r="B168" t="str">
            <v>IT25990103</v>
          </cell>
          <cell r="C168">
            <v>163</v>
          </cell>
          <cell r="D168" t="str">
            <v>Tampa de ferro retangular, medindo (1,07x0,52)m.</v>
          </cell>
          <cell r="E168" t="str">
            <v xml:space="preserve"> un</v>
          </cell>
          <cell r="F168">
            <v>231.13</v>
          </cell>
          <cell r="G168">
            <v>55</v>
          </cell>
        </row>
        <row r="169">
          <cell r="B169" t="str">
            <v>RV15200409</v>
          </cell>
          <cell r="C169">
            <v>164</v>
          </cell>
          <cell r="D169" t="str">
            <v>Revestimento com granito Cinza flameado.</v>
          </cell>
          <cell r="E169" t="str">
            <v>m2</v>
          </cell>
          <cell r="F169">
            <v>82.41</v>
          </cell>
          <cell r="G169">
            <v>152</v>
          </cell>
        </row>
        <row r="170">
          <cell r="B170" t="str">
            <v>RV15250103</v>
          </cell>
          <cell r="C170">
            <v>165</v>
          </cell>
          <cell r="D170" t="str">
            <v>Piso de concreto simples,8cm de espessura.</v>
          </cell>
          <cell r="E170" t="str">
            <v>m2</v>
          </cell>
          <cell r="F170">
            <v>24.65</v>
          </cell>
          <cell r="G170">
            <v>1095</v>
          </cell>
        </row>
        <row r="171">
          <cell r="B171" t="str">
            <v>CI05750050</v>
          </cell>
          <cell r="C171">
            <v>166</v>
          </cell>
          <cell r="D171" t="str">
            <v>Cabine para quiosque em Fiber-Glass.</v>
          </cell>
          <cell r="E171" t="str">
            <v xml:space="preserve"> un   </v>
          </cell>
          <cell r="F171">
            <v>12250.73</v>
          </cell>
          <cell r="G171">
            <v>6</v>
          </cell>
        </row>
        <row r="172">
          <cell r="B172" t="str">
            <v>PT05300250</v>
          </cell>
          <cell r="C172">
            <v>167</v>
          </cell>
          <cell r="D172" t="str">
            <v>Pintura sobre concreto com uma demão de Primer.</v>
          </cell>
          <cell r="E172" t="str">
            <v>m2</v>
          </cell>
          <cell r="F172">
            <v>9.09</v>
          </cell>
          <cell r="G172">
            <v>542</v>
          </cell>
        </row>
        <row r="173">
          <cell r="B173" t="str">
            <v>PT05400106</v>
          </cell>
          <cell r="C173">
            <v>168</v>
          </cell>
          <cell r="D173" t="str">
            <v>Pintura interna ou externa sobre ferro, com esmalte.</v>
          </cell>
          <cell r="E173" t="str">
            <v>m2</v>
          </cell>
          <cell r="F173">
            <v>7.86</v>
          </cell>
          <cell r="G173">
            <v>1262</v>
          </cell>
        </row>
        <row r="174">
          <cell r="B174" t="str">
            <v>DR05200050</v>
          </cell>
          <cell r="C174">
            <v>169</v>
          </cell>
          <cell r="D174" t="str">
            <v>Tubo de concreto armado com diametro de 0,40m.</v>
          </cell>
          <cell r="E174" t="str">
            <v>m</v>
          </cell>
          <cell r="F174">
            <v>43.02</v>
          </cell>
          <cell r="G174">
            <v>768</v>
          </cell>
        </row>
        <row r="175">
          <cell r="B175" t="str">
            <v>DR05200100</v>
          </cell>
          <cell r="C175">
            <v>170</v>
          </cell>
          <cell r="D175" t="str">
            <v>Tubo de concreto armado com diâmetro de 0,50m.</v>
          </cell>
          <cell r="E175" t="str">
            <v>m</v>
          </cell>
          <cell r="F175">
            <v>62.61</v>
          </cell>
          <cell r="G175">
            <v>290</v>
          </cell>
        </row>
        <row r="176">
          <cell r="B176" t="str">
            <v>DR05200150</v>
          </cell>
          <cell r="C176">
            <v>171</v>
          </cell>
          <cell r="D176" t="str">
            <v>Tubo de concreto armado com diâmetro de 0,60m.</v>
          </cell>
          <cell r="E176" t="str">
            <v>m</v>
          </cell>
          <cell r="F176">
            <v>71.53</v>
          </cell>
          <cell r="G176">
            <v>54</v>
          </cell>
        </row>
        <row r="177">
          <cell r="B177" t="str">
            <v>DR05200200</v>
          </cell>
          <cell r="C177">
            <v>172</v>
          </cell>
          <cell r="D177" t="str">
            <v>Tubo de concreto armado com diâmetro de 0,70m.</v>
          </cell>
          <cell r="E177" t="str">
            <v>m</v>
          </cell>
          <cell r="F177">
            <v>106.59</v>
          </cell>
          <cell r="G177">
            <v>264</v>
          </cell>
        </row>
        <row r="178">
          <cell r="B178" t="str">
            <v>DR05200250</v>
          </cell>
          <cell r="C178">
            <v>173</v>
          </cell>
          <cell r="D178" t="str">
            <v>Tubo de concreto armado com diâmetro de 0,80m.</v>
          </cell>
          <cell r="E178" t="str">
            <v>m</v>
          </cell>
          <cell r="F178">
            <v>113.63</v>
          </cell>
          <cell r="G178">
            <v>38</v>
          </cell>
        </row>
        <row r="179">
          <cell r="B179" t="str">
            <v>DR05200350</v>
          </cell>
          <cell r="C179">
            <v>174</v>
          </cell>
          <cell r="D179" t="str">
            <v>Tubo de concreto armado com diametro de 1m.</v>
          </cell>
          <cell r="E179" t="str">
            <v>m</v>
          </cell>
          <cell r="F179">
            <v>189.28</v>
          </cell>
          <cell r="G179">
            <v>320</v>
          </cell>
        </row>
        <row r="180">
          <cell r="B180" t="str">
            <v>DR05200500</v>
          </cell>
          <cell r="C180">
            <v>175</v>
          </cell>
          <cell r="D180" t="str">
            <v>Tubo de concreto armado com diâmetro de 1,50m.</v>
          </cell>
          <cell r="E180" t="str">
            <v>m</v>
          </cell>
          <cell r="F180">
            <v>400.58</v>
          </cell>
          <cell r="G180">
            <v>214</v>
          </cell>
        </row>
        <row r="181">
          <cell r="B181" t="str">
            <v>DR05400100</v>
          </cell>
          <cell r="C181">
            <v>176</v>
          </cell>
          <cell r="D181" t="str">
            <v>Tubo de PVC rígido Vinilfort, diâmetro de 150mm.</v>
          </cell>
          <cell r="E181" t="str">
            <v>m</v>
          </cell>
          <cell r="F181">
            <v>19.47</v>
          </cell>
          <cell r="G181">
            <v>1643</v>
          </cell>
        </row>
        <row r="182">
          <cell r="B182" t="str">
            <v>DR05400150</v>
          </cell>
          <cell r="C182">
            <v>177</v>
          </cell>
          <cell r="D182" t="str">
            <v>Tubo de PVC rígido Vinilfort, diâmetro de 200mm.</v>
          </cell>
          <cell r="E182" t="str">
            <v>m</v>
          </cell>
          <cell r="F182">
            <v>27.22</v>
          </cell>
          <cell r="G182">
            <v>263</v>
          </cell>
        </row>
        <row r="183">
          <cell r="B183" t="str">
            <v>DR10050065</v>
          </cell>
          <cell r="C183">
            <v>178</v>
          </cell>
          <cell r="D183" t="str">
            <v>Tubo de ferro fundido K-9, diâmetro de 300mm.</v>
          </cell>
          <cell r="E183" t="str">
            <v>m</v>
          </cell>
          <cell r="F183">
            <v>370.29</v>
          </cell>
          <cell r="G183">
            <v>200</v>
          </cell>
        </row>
        <row r="184">
          <cell r="B184" t="str">
            <v>DR20100050</v>
          </cell>
          <cell r="C184">
            <v>179</v>
          </cell>
          <cell r="D184" t="str">
            <v>Poço de visita de (1,20x1,20x1,40)m ø 0,40 a 0,70m.</v>
          </cell>
          <cell r="E184" t="str">
            <v xml:space="preserve"> un</v>
          </cell>
          <cell r="F184">
            <v>704.13</v>
          </cell>
          <cell r="G184">
            <v>22</v>
          </cell>
        </row>
        <row r="185">
          <cell r="B185" t="str">
            <v>DR20100053</v>
          </cell>
          <cell r="C185">
            <v>180</v>
          </cell>
          <cell r="D185" t="str">
            <v>Poço de visita de (1,30 x1,30 x1,40)m ø de 0,80 m.</v>
          </cell>
          <cell r="E185" t="str">
            <v xml:space="preserve"> un</v>
          </cell>
          <cell r="F185">
            <v>750.69</v>
          </cell>
          <cell r="G185">
            <v>2</v>
          </cell>
        </row>
        <row r="186">
          <cell r="B186" t="str">
            <v>DR20100059</v>
          </cell>
          <cell r="C186">
            <v>181</v>
          </cell>
          <cell r="D186" t="str">
            <v>Poço de visita de (1.50x1.50x1.60)m ø1,00 m.</v>
          </cell>
          <cell r="E186" t="str">
            <v xml:space="preserve"> un</v>
          </cell>
          <cell r="F186">
            <v>948.69</v>
          </cell>
          <cell r="G186">
            <v>11</v>
          </cell>
        </row>
        <row r="187">
          <cell r="B187" t="str">
            <v>DR20100068</v>
          </cell>
          <cell r="C187">
            <v>182</v>
          </cell>
          <cell r="D187" t="str">
            <v>Poço de vista de ( 2x 2x2,10)m ø1,50m.</v>
          </cell>
          <cell r="E187" t="str">
            <v xml:space="preserve"> un</v>
          </cell>
          <cell r="F187">
            <v>1525.88</v>
          </cell>
          <cell r="G187">
            <v>7</v>
          </cell>
        </row>
        <row r="188">
          <cell r="B188" t="str">
            <v>DR20150053</v>
          </cell>
          <cell r="C188">
            <v>183</v>
          </cell>
          <cell r="D188" t="str">
            <v>Poço de visita para esgoto sanitário de 1m .</v>
          </cell>
          <cell r="E188" t="str">
            <v xml:space="preserve"> un</v>
          </cell>
          <cell r="F188">
            <v>129.63</v>
          </cell>
          <cell r="G188">
            <v>2</v>
          </cell>
        </row>
        <row r="189">
          <cell r="B189" t="str">
            <v>DR20150056</v>
          </cell>
          <cell r="C189">
            <v>184</v>
          </cell>
          <cell r="D189" t="str">
            <v xml:space="preserve">Poço de visita para esgoto sanitário de 1,05m.                      </v>
          </cell>
          <cell r="E189" t="str">
            <v xml:space="preserve"> un</v>
          </cell>
          <cell r="F189">
            <v>303.89</v>
          </cell>
          <cell r="G189">
            <v>1</v>
          </cell>
        </row>
        <row r="190">
          <cell r="B190" t="str">
            <v>DR20150059</v>
          </cell>
          <cell r="C190">
            <v>185</v>
          </cell>
          <cell r="D190" t="str">
            <v xml:space="preserve">Poço de visita para esgoto sanitário de 1,20m.  </v>
          </cell>
          <cell r="E190" t="str">
            <v xml:space="preserve"> un</v>
          </cell>
          <cell r="F190">
            <v>337.88</v>
          </cell>
          <cell r="G190">
            <v>15</v>
          </cell>
        </row>
        <row r="191">
          <cell r="B191" t="str">
            <v>DR20150062</v>
          </cell>
          <cell r="C191">
            <v>186</v>
          </cell>
          <cell r="D191" t="str">
            <v xml:space="preserve">Poço de visita de esgoto sanitário de 1,40m.      </v>
          </cell>
          <cell r="E191" t="str">
            <v xml:space="preserve"> un</v>
          </cell>
          <cell r="F191">
            <v>387.67</v>
          </cell>
          <cell r="G191">
            <v>5</v>
          </cell>
        </row>
        <row r="192">
          <cell r="B192" t="str">
            <v>DR20150065</v>
          </cell>
          <cell r="C192">
            <v>187</v>
          </cell>
          <cell r="D192" t="str">
            <v xml:space="preserve">Poço de visita de esgoto sanitário de 1,50m.  </v>
          </cell>
          <cell r="E192" t="str">
            <v xml:space="preserve"> un</v>
          </cell>
          <cell r="F192">
            <v>412.76</v>
          </cell>
          <cell r="G192">
            <v>7</v>
          </cell>
        </row>
        <row r="193">
          <cell r="B193" t="str">
            <v>DR20150068</v>
          </cell>
          <cell r="C193">
            <v>188</v>
          </cell>
          <cell r="D193" t="str">
            <v xml:space="preserve">Poço de visita de esgoto sanitário de 1,60m.          </v>
          </cell>
          <cell r="E193" t="str">
            <v xml:space="preserve"> un</v>
          </cell>
          <cell r="F193">
            <v>416.03</v>
          </cell>
          <cell r="G193">
            <v>4</v>
          </cell>
        </row>
        <row r="194">
          <cell r="B194" t="str">
            <v>DR20150071</v>
          </cell>
          <cell r="C194">
            <v>189</v>
          </cell>
          <cell r="D194" t="str">
            <v xml:space="preserve">Poço de visita de esgoto sanitário de 1,70m.   </v>
          </cell>
          <cell r="E194" t="str">
            <v xml:space="preserve"> un</v>
          </cell>
          <cell r="F194">
            <v>450.56</v>
          </cell>
          <cell r="G194">
            <v>2</v>
          </cell>
        </row>
        <row r="195">
          <cell r="B195" t="str">
            <v>DR20150074</v>
          </cell>
          <cell r="C195">
            <v>190</v>
          </cell>
          <cell r="D195" t="str">
            <v xml:space="preserve">Poço de visita de esgoto sanitário de 2m.       </v>
          </cell>
          <cell r="E195" t="str">
            <v xml:space="preserve"> un</v>
          </cell>
          <cell r="F195">
            <v>479.14</v>
          </cell>
          <cell r="G195">
            <v>12</v>
          </cell>
        </row>
        <row r="196">
          <cell r="B196" t="str">
            <v>DR20150077</v>
          </cell>
          <cell r="C196">
            <v>191</v>
          </cell>
          <cell r="D196" t="str">
            <v xml:space="preserve">Poço de visita de esgoto sanitário de 2,30m.        </v>
          </cell>
          <cell r="E196" t="str">
            <v xml:space="preserve"> un</v>
          </cell>
          <cell r="F196">
            <v>518.35</v>
          </cell>
          <cell r="G196">
            <v>2</v>
          </cell>
        </row>
        <row r="197">
          <cell r="B197" t="str">
            <v>DR30150103</v>
          </cell>
          <cell r="C197">
            <v>192</v>
          </cell>
          <cell r="D197" t="str">
            <v>Caixa de ralo de blocos de concreto prensado.</v>
          </cell>
          <cell r="E197" t="str">
            <v xml:space="preserve"> un</v>
          </cell>
          <cell r="F197">
            <v>541.29999999999995</v>
          </cell>
          <cell r="G197">
            <v>135</v>
          </cell>
        </row>
        <row r="198">
          <cell r="B198" t="str">
            <v>DR05300100</v>
          </cell>
          <cell r="C198">
            <v>193</v>
          </cell>
          <cell r="D198" t="str">
            <v>Manilha cerâmica vidrada, com diâmetro 0,15m.</v>
          </cell>
          <cell r="E198" t="str">
            <v>m</v>
          </cell>
          <cell r="F198">
            <v>16.14</v>
          </cell>
          <cell r="G198">
            <v>1240</v>
          </cell>
        </row>
        <row r="199">
          <cell r="B199" t="str">
            <v>DR35050250</v>
          </cell>
          <cell r="C199">
            <v>194</v>
          </cell>
          <cell r="D199" t="str">
            <v>Tampão de ferro fundido completo pesado, de 0,60m.</v>
          </cell>
          <cell r="E199" t="str">
            <v xml:space="preserve"> un</v>
          </cell>
          <cell r="F199">
            <v>209.66</v>
          </cell>
          <cell r="G199">
            <v>140</v>
          </cell>
        </row>
        <row r="200">
          <cell r="B200" t="str">
            <v>DR35050300</v>
          </cell>
          <cell r="C200">
            <v>195</v>
          </cell>
          <cell r="D200" t="str">
            <v>Tampão de ferro fundido completo, de 3 seções.</v>
          </cell>
          <cell r="E200" t="str">
            <v xml:space="preserve"> un</v>
          </cell>
          <cell r="F200">
            <v>1659.65</v>
          </cell>
          <cell r="G200">
            <v>9</v>
          </cell>
        </row>
        <row r="201">
          <cell r="B201" t="str">
            <v>DR55050450</v>
          </cell>
          <cell r="C201">
            <v>196</v>
          </cell>
          <cell r="D201" t="str">
            <v>Embasamento de tubulação, feito com pó-de-pedra.</v>
          </cell>
          <cell r="E201" t="str">
            <v>m3</v>
          </cell>
          <cell r="F201">
            <v>47.35</v>
          </cell>
          <cell r="G201">
            <v>200</v>
          </cell>
        </row>
        <row r="202">
          <cell r="B202" t="str">
            <v>DR75050077</v>
          </cell>
          <cell r="C202">
            <v>197</v>
          </cell>
          <cell r="D202" t="str">
            <v>Levantamento limpeza reassentamento tubos ø1,50m.</v>
          </cell>
          <cell r="E202" t="str">
            <v>m</v>
          </cell>
          <cell r="F202">
            <v>137.80000000000001</v>
          </cell>
          <cell r="G202">
            <v>576</v>
          </cell>
        </row>
        <row r="203">
          <cell r="B203" t="str">
            <v>BP05050050</v>
          </cell>
          <cell r="C203">
            <v>198</v>
          </cell>
          <cell r="D203" t="str">
            <v>Base de brita corrida.</v>
          </cell>
          <cell r="E203" t="str">
            <v>m3</v>
          </cell>
          <cell r="F203">
            <v>35.47</v>
          </cell>
          <cell r="G203">
            <v>7200</v>
          </cell>
        </row>
        <row r="204">
          <cell r="B204" t="str">
            <v>BP05050400A</v>
          </cell>
          <cell r="C204">
            <v>199</v>
          </cell>
          <cell r="D204" t="str">
            <v>Imprimação de base de pavimentação.</v>
          </cell>
          <cell r="E204" t="str">
            <v>m2</v>
          </cell>
          <cell r="F204">
            <v>2.04</v>
          </cell>
          <cell r="G204">
            <v>23998</v>
          </cell>
        </row>
        <row r="205">
          <cell r="B205" t="str">
            <v>BP05050100</v>
          </cell>
          <cell r="C205">
            <v>200</v>
          </cell>
          <cell r="D205" t="str">
            <v>Camada de bloqueio (colchão) de areia.</v>
          </cell>
          <cell r="E205" t="str">
            <v>m3</v>
          </cell>
          <cell r="F205">
            <v>29.11</v>
          </cell>
          <cell r="G205">
            <v>7200</v>
          </cell>
        </row>
        <row r="206">
          <cell r="B206" t="str">
            <v>BP05050103</v>
          </cell>
          <cell r="C206">
            <v>201</v>
          </cell>
          <cell r="D206" t="str">
            <v>Camada de bloqueio (colchão) de pó-de-pedra.</v>
          </cell>
          <cell r="E206" t="str">
            <v>m3</v>
          </cell>
          <cell r="F206">
            <v>31.41</v>
          </cell>
          <cell r="G206">
            <v>6000</v>
          </cell>
        </row>
        <row r="207">
          <cell r="B207" t="str">
            <v>BP10050659</v>
          </cell>
          <cell r="C207">
            <v>202</v>
          </cell>
          <cell r="D207" t="str">
            <v>Revestimento de CBUQ, com  10cm de espessura.</v>
          </cell>
          <cell r="E207" t="str">
            <v>m2</v>
          </cell>
          <cell r="F207">
            <v>24.98</v>
          </cell>
          <cell r="G207">
            <v>23998</v>
          </cell>
        </row>
        <row r="208">
          <cell r="B208" t="str">
            <v>BP10200368</v>
          </cell>
          <cell r="C208">
            <v>203</v>
          </cell>
          <cell r="D208" t="str">
            <v>Revestimento intertravado com peças de concreto.</v>
          </cell>
          <cell r="E208" t="str">
            <v>m2</v>
          </cell>
          <cell r="F208">
            <v>54.88</v>
          </cell>
          <cell r="G208">
            <v>18820</v>
          </cell>
        </row>
        <row r="209">
          <cell r="B209" t="str">
            <v>BP10250050</v>
          </cell>
          <cell r="C209">
            <v>204</v>
          </cell>
          <cell r="D209" t="str">
            <v>Paralelepípedos.Fornecimento.</v>
          </cell>
          <cell r="E209" t="str">
            <v xml:space="preserve"> un</v>
          </cell>
          <cell r="F209">
            <v>0.45</v>
          </cell>
          <cell r="G209">
            <v>2877</v>
          </cell>
        </row>
        <row r="210">
          <cell r="B210" t="str">
            <v>BP05050450</v>
          </cell>
          <cell r="C210">
            <v>205</v>
          </cell>
          <cell r="D210" t="str">
            <v>Regularização de subleito.</v>
          </cell>
          <cell r="E210" t="str">
            <v>m2</v>
          </cell>
          <cell r="F210">
            <v>0.41</v>
          </cell>
          <cell r="G210">
            <v>23998</v>
          </cell>
        </row>
        <row r="211">
          <cell r="B211" t="str">
            <v>BP20100053</v>
          </cell>
          <cell r="C211">
            <v>206</v>
          </cell>
          <cell r="D211" t="str">
            <v>Cordões de concreto simples, secção de (10x25)cm.</v>
          </cell>
          <cell r="E211" t="str">
            <v>m</v>
          </cell>
          <cell r="F211">
            <v>15.98</v>
          </cell>
          <cell r="G211">
            <v>864</v>
          </cell>
        </row>
        <row r="212">
          <cell r="B212" t="str">
            <v>BP05050250</v>
          </cell>
          <cell r="C212">
            <v>207</v>
          </cell>
          <cell r="D212" t="str">
            <v>Construção de aterro.</v>
          </cell>
          <cell r="E212" t="str">
            <v>m3</v>
          </cell>
          <cell r="F212">
            <v>1.1299999999999999</v>
          </cell>
          <cell r="G212">
            <v>5000</v>
          </cell>
        </row>
        <row r="213">
          <cell r="B213" t="str">
            <v>BP10050400A</v>
          </cell>
          <cell r="C213">
            <v>208</v>
          </cell>
          <cell r="D213" t="str">
            <v>Pintura de ligação.</v>
          </cell>
          <cell r="E213" t="str">
            <v>m2</v>
          </cell>
          <cell r="F213">
            <v>1.23</v>
          </cell>
          <cell r="G213">
            <v>23998</v>
          </cell>
        </row>
        <row r="214">
          <cell r="B214" t="str">
            <v>BP10050500</v>
          </cell>
          <cell r="C214">
            <v>209</v>
          </cell>
          <cell r="D214" t="str">
            <v>Recomposição de revestimento em concreto asfáltico.</v>
          </cell>
          <cell r="E214" t="str">
            <v>m2</v>
          </cell>
          <cell r="F214">
            <v>2.13</v>
          </cell>
          <cell r="G214">
            <v>2000</v>
          </cell>
        </row>
        <row r="215">
          <cell r="B215" t="str">
            <v>BP10150050</v>
          </cell>
          <cell r="C215">
            <v>210</v>
          </cell>
          <cell r="D215" t="str">
            <v>Junta de retração, serrada com disco de diamantes.</v>
          </cell>
          <cell r="E215" t="str">
            <v>m</v>
          </cell>
          <cell r="F215">
            <v>7.5</v>
          </cell>
          <cell r="G215">
            <v>415</v>
          </cell>
        </row>
        <row r="216">
          <cell r="B216" t="str">
            <v>BP10250050</v>
          </cell>
          <cell r="C216">
            <v>211</v>
          </cell>
          <cell r="D216" t="str">
            <v xml:space="preserve">Paralelepípedos.Fornecimento. </v>
          </cell>
          <cell r="E216" t="str">
            <v xml:space="preserve"> un</v>
          </cell>
          <cell r="F216">
            <v>0.45</v>
          </cell>
          <cell r="G216">
            <v>2877</v>
          </cell>
        </row>
        <row r="217">
          <cell r="B217" t="str">
            <v>BP15050050</v>
          </cell>
          <cell r="C217">
            <v>212</v>
          </cell>
          <cell r="D217" t="str">
            <v>Fresagem espessura de até 5cm.</v>
          </cell>
          <cell r="E217" t="str">
            <v>m2</v>
          </cell>
          <cell r="F217">
            <v>1.34</v>
          </cell>
          <cell r="G217">
            <v>16799</v>
          </cell>
        </row>
        <row r="218">
          <cell r="B218" t="str">
            <v>BP20150056</v>
          </cell>
          <cell r="C218">
            <v>213</v>
          </cell>
          <cell r="D218" t="str">
            <v>Sarjeta e meio-fio conjugados, de concreto simples.</v>
          </cell>
          <cell r="E218" t="str">
            <v>m</v>
          </cell>
          <cell r="F218">
            <v>44.43</v>
          </cell>
          <cell r="G218">
            <v>4315</v>
          </cell>
        </row>
        <row r="219">
          <cell r="B219" t="str">
            <v>PJ05100150</v>
          </cell>
          <cell r="C219">
            <v>214</v>
          </cell>
          <cell r="D219" t="str">
            <v>Plantio de grama em placas.</v>
          </cell>
          <cell r="E219" t="str">
            <v>m2</v>
          </cell>
          <cell r="F219">
            <v>6.48</v>
          </cell>
          <cell r="G219">
            <v>2213</v>
          </cell>
        </row>
        <row r="220">
          <cell r="B220" t="str">
            <v>PJ10050200</v>
          </cell>
          <cell r="C220">
            <v>215</v>
          </cell>
          <cell r="D220" t="str">
            <v>Plantio de árvore de 2m de altura.</v>
          </cell>
          <cell r="E220" t="str">
            <v xml:space="preserve"> un</v>
          </cell>
          <cell r="F220">
            <v>14.95</v>
          </cell>
          <cell r="G220">
            <v>283</v>
          </cell>
        </row>
        <row r="221">
          <cell r="B221" t="str">
            <v>PJ10150050</v>
          </cell>
          <cell r="C221">
            <v>216</v>
          </cell>
          <cell r="D221" t="str">
            <v>Árvores tipo 1 - Pseudobombax Ellipticum.</v>
          </cell>
          <cell r="E221" t="str">
            <v xml:space="preserve"> un</v>
          </cell>
          <cell r="F221">
            <v>12.9</v>
          </cell>
          <cell r="G221">
            <v>283</v>
          </cell>
        </row>
        <row r="222">
          <cell r="B222" t="str">
            <v>PJ10250056</v>
          </cell>
          <cell r="C222">
            <v>217</v>
          </cell>
          <cell r="D222" t="str">
            <v>Palmeira tipo 3 - Roystonea Oleracea.</v>
          </cell>
          <cell r="E222" t="str">
            <v xml:space="preserve"> un</v>
          </cell>
          <cell r="F222">
            <v>250</v>
          </cell>
          <cell r="G222">
            <v>20</v>
          </cell>
        </row>
        <row r="223">
          <cell r="B223" t="str">
            <v>PJ20100050</v>
          </cell>
          <cell r="C223">
            <v>218</v>
          </cell>
          <cell r="D223" t="str">
            <v>Arrancamento e replantio de árvore adulta.</v>
          </cell>
          <cell r="E223" t="str">
            <v xml:space="preserve"> un</v>
          </cell>
          <cell r="F223">
            <v>46.5</v>
          </cell>
          <cell r="G223">
            <v>32</v>
          </cell>
        </row>
        <row r="224">
          <cell r="B224" t="str">
            <v>PJ20100306</v>
          </cell>
          <cell r="C224">
            <v>219</v>
          </cell>
          <cell r="D224" t="str">
            <v>Remoção de árvore de grande porte.</v>
          </cell>
          <cell r="E224" t="str">
            <v xml:space="preserve"> un</v>
          </cell>
          <cell r="F224">
            <v>886.31</v>
          </cell>
          <cell r="G224">
            <v>10</v>
          </cell>
        </row>
        <row r="225">
          <cell r="B225" t="str">
            <v>PJ40100356</v>
          </cell>
          <cell r="C225">
            <v>220</v>
          </cell>
          <cell r="D225" t="str">
            <v>Tratamento fitossanitário em árvores.</v>
          </cell>
          <cell r="E225" t="str">
            <v xml:space="preserve"> un</v>
          </cell>
          <cell r="F225">
            <v>663.93</v>
          </cell>
          <cell r="G225">
            <v>100</v>
          </cell>
        </row>
        <row r="226">
          <cell r="B226" t="str">
            <v>PJ15050053</v>
          </cell>
          <cell r="C226">
            <v>221</v>
          </cell>
          <cell r="D226" t="str">
            <v>Cerca protetora para jardim.</v>
          </cell>
          <cell r="E226" t="str">
            <v>m2</v>
          </cell>
          <cell r="F226">
            <v>57.16</v>
          </cell>
          <cell r="G226">
            <v>200</v>
          </cell>
        </row>
        <row r="227">
          <cell r="B227" t="str">
            <v>PJ25050100</v>
          </cell>
          <cell r="C227">
            <v>222</v>
          </cell>
          <cell r="D227" t="str">
            <v>Banco para jardim, duplo, pés em ferro fundido.</v>
          </cell>
          <cell r="E227" t="str">
            <v xml:space="preserve"> un</v>
          </cell>
          <cell r="F227">
            <v>904.96</v>
          </cell>
          <cell r="G227">
            <v>36</v>
          </cell>
        </row>
        <row r="228">
          <cell r="B228" t="str">
            <v>PJ25050153</v>
          </cell>
          <cell r="C228">
            <v>223</v>
          </cell>
          <cell r="D228" t="str">
            <v>Mesa de jogos com 4 bancos.</v>
          </cell>
          <cell r="E228" t="str">
            <v xml:space="preserve"> un</v>
          </cell>
          <cell r="F228">
            <v>547.5</v>
          </cell>
          <cell r="G228">
            <v>14</v>
          </cell>
        </row>
        <row r="229">
          <cell r="B229" t="str">
            <v>PJ25100253</v>
          </cell>
          <cell r="C229">
            <v>224</v>
          </cell>
          <cell r="D229" t="str">
            <v>Brinquedo modelo A-08 Dupla Escalada.</v>
          </cell>
          <cell r="E229" t="str">
            <v xml:space="preserve"> un</v>
          </cell>
          <cell r="F229">
            <v>1730.38</v>
          </cell>
          <cell r="G229">
            <v>5</v>
          </cell>
        </row>
        <row r="230">
          <cell r="B230" t="str">
            <v>PJ25100350</v>
          </cell>
          <cell r="C230">
            <v>225</v>
          </cell>
          <cell r="D230" t="str">
            <v>Casa do Tarzan, referência M-45, conforme o modelo.</v>
          </cell>
          <cell r="E230" t="str">
            <v xml:space="preserve"> un</v>
          </cell>
          <cell r="F230">
            <v>2911.25</v>
          </cell>
          <cell r="G230">
            <v>1</v>
          </cell>
        </row>
        <row r="231">
          <cell r="B231" t="str">
            <v>PJ25100600</v>
          </cell>
          <cell r="C231">
            <v>226</v>
          </cell>
          <cell r="D231" t="str">
            <v>Etapa 8, conforme o modelo Pactaplayground.</v>
          </cell>
          <cell r="E231" t="str">
            <v xml:space="preserve"> un</v>
          </cell>
          <cell r="F231">
            <v>263.37</v>
          </cell>
          <cell r="G231">
            <v>1</v>
          </cell>
        </row>
        <row r="232">
          <cell r="B232" t="str">
            <v>PJ25101000</v>
          </cell>
          <cell r="C232">
            <v>227</v>
          </cell>
          <cell r="D232" t="str">
            <v>Prancha para abdominal, em madeira de Lei.</v>
          </cell>
          <cell r="E232" t="str">
            <v xml:space="preserve"> un</v>
          </cell>
          <cell r="F232">
            <v>288.86</v>
          </cell>
          <cell r="G232">
            <v>2</v>
          </cell>
        </row>
        <row r="233">
          <cell r="B233" t="str">
            <v>PJ15050153</v>
          </cell>
          <cell r="C233">
            <v>228</v>
          </cell>
          <cell r="D233" t="str">
            <v>Protetor de árvore em ferro de 3/8".</v>
          </cell>
          <cell r="E233" t="str">
            <v xml:space="preserve"> un</v>
          </cell>
          <cell r="F233">
            <v>40.17</v>
          </cell>
          <cell r="G233">
            <v>283</v>
          </cell>
        </row>
        <row r="234">
          <cell r="B234" t="str">
            <v>PJ20050200</v>
          </cell>
          <cell r="C234">
            <v>229</v>
          </cell>
          <cell r="D234" t="str">
            <v>Aterro com terra preta simples, para gramados.</v>
          </cell>
          <cell r="E234" t="str">
            <v>m3</v>
          </cell>
          <cell r="F234">
            <v>57.72</v>
          </cell>
          <cell r="G234">
            <v>303</v>
          </cell>
        </row>
        <row r="235">
          <cell r="B235" t="str">
            <v>PJ20050453</v>
          </cell>
          <cell r="C235">
            <v>230</v>
          </cell>
          <cell r="D235" t="str">
            <v>Irrigação de árvore e/ou palmeira com Caminhão Pipa.</v>
          </cell>
          <cell r="E235" t="str">
            <v xml:space="preserve"> un</v>
          </cell>
          <cell r="F235">
            <v>0.25</v>
          </cell>
          <cell r="G235">
            <v>303</v>
          </cell>
        </row>
        <row r="236">
          <cell r="B236" t="str">
            <v>PJ20050870</v>
          </cell>
          <cell r="C236">
            <v>231</v>
          </cell>
          <cell r="D236" t="str">
            <v xml:space="preserve">Revolvimento de solo até 20cm de profundidade.   </v>
          </cell>
          <cell r="E236" t="str">
            <v>m2</v>
          </cell>
          <cell r="F236">
            <v>0.67</v>
          </cell>
          <cell r="G236">
            <v>1000</v>
          </cell>
        </row>
        <row r="237">
          <cell r="B237" t="str">
            <v>PJ25250106</v>
          </cell>
          <cell r="C237">
            <v>232</v>
          </cell>
          <cell r="D237" t="str">
            <v>Frade metálico, em ferro fundido, modelo ciclovia.</v>
          </cell>
          <cell r="E237" t="str">
            <v xml:space="preserve"> un</v>
          </cell>
          <cell r="F237">
            <v>94.45</v>
          </cell>
          <cell r="G237">
            <v>505</v>
          </cell>
        </row>
        <row r="238">
          <cell r="B238" t="str">
            <v>PJ40050159</v>
          </cell>
          <cell r="C238">
            <v>233</v>
          </cell>
          <cell r="D238" t="str">
            <v>Remoção de espécies vegetais.</v>
          </cell>
          <cell r="E238" t="str">
            <v xml:space="preserve"> un</v>
          </cell>
          <cell r="F238">
            <v>207.92</v>
          </cell>
          <cell r="G238">
            <v>35</v>
          </cell>
        </row>
        <row r="239">
          <cell r="B239" t="str">
            <v>IP05100300</v>
          </cell>
          <cell r="C239">
            <v>234</v>
          </cell>
          <cell r="D239" t="str">
            <v>Poste de aço, reto, cônico contínuo de 4,5m.</v>
          </cell>
          <cell r="E239" t="str">
            <v xml:space="preserve"> un</v>
          </cell>
          <cell r="F239">
            <v>199.5</v>
          </cell>
          <cell r="G239">
            <v>70</v>
          </cell>
        </row>
        <row r="240">
          <cell r="B240" t="str">
            <v>IP05100553</v>
          </cell>
          <cell r="C240">
            <v>235</v>
          </cell>
          <cell r="D240" t="str">
            <v>Poste de aço, reto, de 7m.</v>
          </cell>
          <cell r="E240" t="str">
            <v xml:space="preserve"> un</v>
          </cell>
          <cell r="F240">
            <v>4336.38</v>
          </cell>
          <cell r="G240">
            <v>10</v>
          </cell>
        </row>
        <row r="241">
          <cell r="B241" t="str">
            <v>IP05100556</v>
          </cell>
          <cell r="C241">
            <v>236</v>
          </cell>
          <cell r="D241" t="str">
            <v>Poste de aço, reto, de 7m.</v>
          </cell>
          <cell r="E241" t="str">
            <v xml:space="preserve"> un</v>
          </cell>
          <cell r="F241">
            <v>4127</v>
          </cell>
          <cell r="G241">
            <v>20</v>
          </cell>
        </row>
        <row r="242">
          <cell r="B242" t="str">
            <v>IP05100562</v>
          </cell>
          <cell r="C242">
            <v>237</v>
          </cell>
          <cell r="D242" t="str">
            <v>Poste de aço, reto, de 7m.</v>
          </cell>
          <cell r="E242" t="str">
            <v xml:space="preserve"> un</v>
          </cell>
          <cell r="F242">
            <v>3360</v>
          </cell>
          <cell r="G242">
            <v>40</v>
          </cell>
        </row>
        <row r="243">
          <cell r="B243" t="str">
            <v>IP10300506</v>
          </cell>
          <cell r="C243">
            <v>238</v>
          </cell>
          <cell r="D243" t="str">
            <v>Conector tipo cunha, em liga de cobre estanhado.</v>
          </cell>
          <cell r="E243" t="str">
            <v xml:space="preserve"> un</v>
          </cell>
          <cell r="F243">
            <v>6.55</v>
          </cell>
          <cell r="G243">
            <v>32</v>
          </cell>
        </row>
        <row r="244">
          <cell r="B244" t="str">
            <v>IP15250100</v>
          </cell>
          <cell r="C244">
            <v>239</v>
          </cell>
          <cell r="D244" t="str">
            <v xml:space="preserve">Cabo de cobre nu, seção de 16mm2.  Fornecimento.  </v>
          </cell>
          <cell r="E244" t="str">
            <v>kg</v>
          </cell>
          <cell r="F244">
            <v>11.42</v>
          </cell>
          <cell r="G244">
            <v>140</v>
          </cell>
        </row>
        <row r="245">
          <cell r="B245" t="str">
            <v>IP15250109</v>
          </cell>
          <cell r="C245">
            <v>240</v>
          </cell>
          <cell r="D245" t="str">
            <v xml:space="preserve">Cabo de cobre nu, seção de 25mm2.  Fornecimento. </v>
          </cell>
          <cell r="E245" t="str">
            <v>kg</v>
          </cell>
          <cell r="F245">
            <v>11.42</v>
          </cell>
          <cell r="G245">
            <v>141.69999999999999</v>
          </cell>
        </row>
        <row r="246">
          <cell r="B246" t="str">
            <v>IP15300053</v>
          </cell>
          <cell r="C246">
            <v>241</v>
          </cell>
          <cell r="D246" t="str">
            <v>Cabo de cobre flexível, 750V, seção de 2x1,5mm2.</v>
          </cell>
          <cell r="E246" t="str">
            <v>m</v>
          </cell>
          <cell r="F246">
            <v>0.88</v>
          </cell>
          <cell r="G246">
            <v>2158</v>
          </cell>
        </row>
        <row r="247">
          <cell r="B247" t="str">
            <v>IP15300062</v>
          </cell>
          <cell r="C247">
            <v>242</v>
          </cell>
          <cell r="D247" t="str">
            <v>Cabo de cobre flexível, 750V, seção de 3x1,5mm2.</v>
          </cell>
          <cell r="E247" t="str">
            <v xml:space="preserve"> un</v>
          </cell>
          <cell r="F247">
            <v>4.62</v>
          </cell>
          <cell r="G247">
            <v>2158</v>
          </cell>
        </row>
        <row r="248">
          <cell r="B248" t="str">
            <v>IP15350350</v>
          </cell>
          <cell r="C248">
            <v>243</v>
          </cell>
          <cell r="D248" t="str">
            <v>Cabo de cobre rígido, seção de 10mm2, 1Kv,  XLPE.</v>
          </cell>
          <cell r="E248" t="str">
            <v>m</v>
          </cell>
          <cell r="F248">
            <v>2.2599999999999998</v>
          </cell>
          <cell r="G248">
            <v>5100</v>
          </cell>
        </row>
        <row r="249">
          <cell r="B249" t="str">
            <v>IP15350456</v>
          </cell>
          <cell r="C249">
            <v>244</v>
          </cell>
          <cell r="D249" t="str">
            <v>Cabo de cobre rígido, seção de 25mm2, 1Kv, XLPE.</v>
          </cell>
          <cell r="E249" t="str">
            <v>m</v>
          </cell>
          <cell r="F249">
            <v>4.4400000000000004</v>
          </cell>
          <cell r="G249">
            <v>144</v>
          </cell>
        </row>
        <row r="250">
          <cell r="B250" t="str">
            <v>IP15350556</v>
          </cell>
          <cell r="C250">
            <v>245</v>
          </cell>
          <cell r="D250" t="str">
            <v>Cabo de cobre rígido, seção de 50mm2, 1Kv, XLPE.</v>
          </cell>
          <cell r="E250" t="str">
            <v>m</v>
          </cell>
          <cell r="F250">
            <v>23.38</v>
          </cell>
          <cell r="G250">
            <v>1870</v>
          </cell>
        </row>
        <row r="251">
          <cell r="B251" t="str">
            <v>IP15450106</v>
          </cell>
          <cell r="C251">
            <v>246</v>
          </cell>
          <cell r="D251" t="str">
            <v>Colocação de 3 condutores singelos em linha de dutos.</v>
          </cell>
          <cell r="E251" t="str">
            <v>m</v>
          </cell>
          <cell r="F251">
            <v>1.42</v>
          </cell>
          <cell r="G251">
            <v>940</v>
          </cell>
        </row>
        <row r="252">
          <cell r="B252" t="str">
            <v>IP15450109</v>
          </cell>
          <cell r="C252">
            <v>247</v>
          </cell>
          <cell r="D252" t="str">
            <v>Colocação de 4 condutores singelos em linha de dutos.</v>
          </cell>
          <cell r="E252" t="str">
            <v>m</v>
          </cell>
          <cell r="F252">
            <v>1.96</v>
          </cell>
          <cell r="G252">
            <v>6180</v>
          </cell>
        </row>
        <row r="253">
          <cell r="B253" t="str">
            <v>IP35150050</v>
          </cell>
          <cell r="C253">
            <v>248</v>
          </cell>
          <cell r="D253" t="str">
            <v>Comando em grupo CRJ-04 ou similar, 85A.</v>
          </cell>
          <cell r="E253" t="str">
            <v xml:space="preserve"> un</v>
          </cell>
          <cell r="F253">
            <v>1984.4</v>
          </cell>
          <cell r="G253">
            <v>2</v>
          </cell>
        </row>
        <row r="254">
          <cell r="B254" t="str">
            <v>IP35150400</v>
          </cell>
          <cell r="C254">
            <v>249</v>
          </cell>
          <cell r="D254" t="str">
            <v>Comando para IP, caixa trifásico, capacidade de 45A.</v>
          </cell>
          <cell r="E254" t="str">
            <v xml:space="preserve"> un</v>
          </cell>
          <cell r="F254">
            <v>1238</v>
          </cell>
          <cell r="G254">
            <v>6</v>
          </cell>
        </row>
        <row r="255">
          <cell r="B255" t="str">
            <v>IP40050100</v>
          </cell>
          <cell r="C255">
            <v>250</v>
          </cell>
          <cell r="D255" t="str">
            <v>Chave blindada, bipolar, 60A. Fornecimento.</v>
          </cell>
          <cell r="E255" t="str">
            <v xml:space="preserve"> un</v>
          </cell>
          <cell r="F255">
            <v>127</v>
          </cell>
          <cell r="G255">
            <v>10</v>
          </cell>
        </row>
        <row r="256">
          <cell r="B256" t="str">
            <v>IP50300850</v>
          </cell>
          <cell r="C256">
            <v>251</v>
          </cell>
          <cell r="D256" t="str">
            <v>Reator subterrâneo para lâmpada de VS de 400W.</v>
          </cell>
          <cell r="E256" t="str">
            <v xml:space="preserve"> un</v>
          </cell>
          <cell r="F256">
            <v>79.099999999999994</v>
          </cell>
          <cell r="G256">
            <v>198</v>
          </cell>
        </row>
        <row r="257">
          <cell r="B257" t="str">
            <v>IP10350400</v>
          </cell>
          <cell r="C257">
            <v>252</v>
          </cell>
          <cell r="D257" t="str">
            <v>Caixa de ligação tipo Condulets R-15/LB-22.</v>
          </cell>
          <cell r="E257" t="str">
            <v xml:space="preserve"> un</v>
          </cell>
          <cell r="F257">
            <v>7.62</v>
          </cell>
          <cell r="G257">
            <v>40</v>
          </cell>
        </row>
        <row r="258">
          <cell r="B258" t="str">
            <v>IP20050050</v>
          </cell>
          <cell r="C258">
            <v>253</v>
          </cell>
          <cell r="D258" t="str">
            <v xml:space="preserve">Aterramento de caixa Hand-Hole. </v>
          </cell>
          <cell r="E258" t="str">
            <v xml:space="preserve"> un</v>
          </cell>
          <cell r="F258">
            <v>10.34</v>
          </cell>
          <cell r="G258">
            <v>140</v>
          </cell>
        </row>
        <row r="259">
          <cell r="B259" t="str">
            <v>IP25100153</v>
          </cell>
          <cell r="C259">
            <v>254</v>
          </cell>
          <cell r="D259" t="str">
            <v>Caixa Hand-Hole, (0,60x0,60)m.</v>
          </cell>
          <cell r="E259" t="str">
            <v xml:space="preserve"> un</v>
          </cell>
          <cell r="F259">
            <v>80.78</v>
          </cell>
          <cell r="G259">
            <v>140</v>
          </cell>
        </row>
        <row r="260">
          <cell r="B260" t="str">
            <v>IP25100165</v>
          </cell>
          <cell r="C260">
            <v>255</v>
          </cell>
          <cell r="D260" t="str">
            <v>Caixa Hand-Hole, (0,60x0,90)m.</v>
          </cell>
          <cell r="E260" t="str">
            <v xml:space="preserve"> un</v>
          </cell>
          <cell r="F260">
            <v>111.4</v>
          </cell>
          <cell r="G260">
            <v>20</v>
          </cell>
        </row>
        <row r="261">
          <cell r="B261" t="str">
            <v>IP50100200</v>
          </cell>
          <cell r="C261">
            <v>256</v>
          </cell>
          <cell r="D261" t="str">
            <v>Luminária decorativa LDRJ-06 para lâmpada VS.</v>
          </cell>
          <cell r="E261" t="str">
            <v xml:space="preserve"> un</v>
          </cell>
          <cell r="F261">
            <v>362.07</v>
          </cell>
          <cell r="G261">
            <v>360</v>
          </cell>
        </row>
        <row r="262">
          <cell r="B262" t="str">
            <v>IP50100250</v>
          </cell>
          <cell r="C262">
            <v>257</v>
          </cell>
          <cell r="D262" t="str">
            <v>Luminária decorativa tipo LDRJ-16/2.</v>
          </cell>
          <cell r="E262" t="str">
            <v xml:space="preserve"> un</v>
          </cell>
          <cell r="F262">
            <v>249.69</v>
          </cell>
          <cell r="G262">
            <v>280</v>
          </cell>
        </row>
        <row r="263">
          <cell r="B263" t="str">
            <v>IP50200050</v>
          </cell>
          <cell r="C263">
            <v>258</v>
          </cell>
          <cell r="D263" t="str">
            <v>Base simples para luminária LDRJ-06.</v>
          </cell>
          <cell r="E263" t="str">
            <v xml:space="preserve"> un</v>
          </cell>
          <cell r="F263">
            <v>40</v>
          </cell>
          <cell r="G263">
            <v>280</v>
          </cell>
        </row>
        <row r="264">
          <cell r="B264" t="str">
            <v>IP50250406</v>
          </cell>
          <cell r="C264">
            <v>259</v>
          </cell>
          <cell r="D264" t="str">
            <v>Lâmpada de multivapor metálico (MVM) 70W/220V.</v>
          </cell>
          <cell r="E264" t="str">
            <v xml:space="preserve"> un</v>
          </cell>
          <cell r="F264">
            <v>73.77</v>
          </cell>
          <cell r="G264">
            <v>80</v>
          </cell>
        </row>
        <row r="265">
          <cell r="B265" t="str">
            <v>IP50250412</v>
          </cell>
          <cell r="C265">
            <v>260</v>
          </cell>
          <cell r="D265" t="str">
            <v>Lâmpada de multivapor metálico (MVM) 150W/220V.</v>
          </cell>
          <cell r="E265" t="str">
            <v xml:space="preserve"> un</v>
          </cell>
          <cell r="F265">
            <v>163.22999999999999</v>
          </cell>
          <cell r="G265">
            <v>20</v>
          </cell>
        </row>
        <row r="266">
          <cell r="B266" t="str">
            <v>IP05350100</v>
          </cell>
          <cell r="C266">
            <v>261</v>
          </cell>
          <cell r="D266" t="str">
            <v>Fundação simples de concreto pré-moldado,RIOLUZ.</v>
          </cell>
          <cell r="E266" t="str">
            <v xml:space="preserve"> un</v>
          </cell>
          <cell r="F266">
            <v>55.26</v>
          </cell>
          <cell r="G266">
            <v>70</v>
          </cell>
        </row>
        <row r="267">
          <cell r="B267" t="str">
            <v>IP05350150</v>
          </cell>
          <cell r="C267">
            <v>262</v>
          </cell>
          <cell r="D267" t="str">
            <v>Fundação simples de concreto pré-moldado,RIOLUZ.</v>
          </cell>
          <cell r="E267" t="str">
            <v xml:space="preserve"> un</v>
          </cell>
          <cell r="F267">
            <v>61.7</v>
          </cell>
          <cell r="G267">
            <v>70</v>
          </cell>
        </row>
        <row r="268">
          <cell r="B268" t="str">
            <v>IP05550150</v>
          </cell>
          <cell r="C268">
            <v>263</v>
          </cell>
          <cell r="D268" t="str">
            <v>Braço, padrão RIOLUZ, de 1,5m até 2,50m.</v>
          </cell>
          <cell r="E268" t="str">
            <v xml:space="preserve"> un</v>
          </cell>
          <cell r="F268">
            <v>47.7</v>
          </cell>
          <cell r="G268">
            <v>280</v>
          </cell>
        </row>
        <row r="269">
          <cell r="B269" t="str">
            <v>IP15200050</v>
          </cell>
          <cell r="C269">
            <v>264</v>
          </cell>
          <cell r="D269" t="str">
            <v>Mufla, 12/20Kv, referência terminal modular TM.</v>
          </cell>
          <cell r="E269" t="str">
            <v xml:space="preserve"> un</v>
          </cell>
          <cell r="F269">
            <v>173.71</v>
          </cell>
          <cell r="G269">
            <v>40</v>
          </cell>
        </row>
        <row r="270">
          <cell r="B270" t="str">
            <v>IP15500100</v>
          </cell>
          <cell r="C270">
            <v>265</v>
          </cell>
          <cell r="D270" t="str">
            <v>Anilha de nylon para identificação de condutor XLPE.</v>
          </cell>
          <cell r="E270" t="str">
            <v xml:space="preserve"> un</v>
          </cell>
          <cell r="F270">
            <v>0.02</v>
          </cell>
          <cell r="G270">
            <v>324</v>
          </cell>
        </row>
        <row r="271">
          <cell r="B271" t="str">
            <v>IP15500150</v>
          </cell>
          <cell r="C271">
            <v>266</v>
          </cell>
          <cell r="D271" t="str">
            <v>Anilha de nylon para identificação de condutor XLPE.</v>
          </cell>
          <cell r="E271" t="str">
            <v xml:space="preserve"> un</v>
          </cell>
          <cell r="F271">
            <v>0.03</v>
          </cell>
          <cell r="G271">
            <v>324</v>
          </cell>
        </row>
        <row r="272">
          <cell r="B272" t="str">
            <v>IP20050053</v>
          </cell>
          <cell r="C272">
            <v>267</v>
          </cell>
          <cell r="D272" t="str">
            <v>Aterramento de poste de aço.</v>
          </cell>
          <cell r="E272" t="str">
            <v xml:space="preserve"> un</v>
          </cell>
          <cell r="F272">
            <v>18.57</v>
          </cell>
          <cell r="G272">
            <v>140</v>
          </cell>
        </row>
        <row r="273">
          <cell r="B273" t="str">
            <v>IP20050056</v>
          </cell>
          <cell r="C273">
            <v>268</v>
          </cell>
          <cell r="D273" t="str">
            <v>Aterramento de tampão.</v>
          </cell>
          <cell r="E273" t="str">
            <v xml:space="preserve"> un</v>
          </cell>
          <cell r="F273">
            <v>28.47</v>
          </cell>
          <cell r="G273">
            <v>140</v>
          </cell>
        </row>
        <row r="274">
          <cell r="B274" t="str">
            <v>IP20050153</v>
          </cell>
          <cell r="C274">
            <v>269</v>
          </cell>
          <cell r="D274" t="str">
            <v>Conjunto de aterramento de transformador.</v>
          </cell>
          <cell r="E274" t="str">
            <v xml:space="preserve"> un</v>
          </cell>
          <cell r="F274">
            <v>176.69</v>
          </cell>
          <cell r="G274">
            <v>53</v>
          </cell>
        </row>
        <row r="275">
          <cell r="B275" t="str">
            <v>IP30200509</v>
          </cell>
          <cell r="C275">
            <v>270</v>
          </cell>
          <cell r="D275" t="str">
            <v>Luva para eletroduto de PVC rígido de 50mm.</v>
          </cell>
          <cell r="E275" t="str">
            <v xml:space="preserve"> un</v>
          </cell>
          <cell r="F275">
            <v>3.43</v>
          </cell>
          <cell r="G275">
            <v>40</v>
          </cell>
        </row>
        <row r="276">
          <cell r="B276" t="str">
            <v>IP50300700</v>
          </cell>
          <cell r="C276">
            <v>271</v>
          </cell>
          <cell r="D276" t="str">
            <v>Reator subterrâneo lâmpada vapor de sódio de 70W.</v>
          </cell>
          <cell r="E276" t="str">
            <v xml:space="preserve"> un</v>
          </cell>
          <cell r="F276">
            <v>40.54</v>
          </cell>
          <cell r="G276">
            <v>200</v>
          </cell>
        </row>
        <row r="277">
          <cell r="B277" t="str">
            <v>IP50300750</v>
          </cell>
          <cell r="C277">
            <v>272</v>
          </cell>
          <cell r="D277" t="str">
            <v>Reator subterrâneo lâmpada vapor de sódio de 150W.</v>
          </cell>
          <cell r="E277" t="str">
            <v xml:space="preserve"> un</v>
          </cell>
          <cell r="F277">
            <v>74.319999999999993</v>
          </cell>
          <cell r="G277">
            <v>26</v>
          </cell>
        </row>
        <row r="278">
          <cell r="B278" t="str">
            <v>IP60200200</v>
          </cell>
          <cell r="C278">
            <v>273</v>
          </cell>
          <cell r="D278" t="str">
            <v xml:space="preserve">Retirada de chaves fusíveis e ferragens, linha 13,2Kv.   </v>
          </cell>
          <cell r="E278" t="str">
            <v xml:space="preserve"> un</v>
          </cell>
          <cell r="F278">
            <v>9.76</v>
          </cell>
          <cell r="G278">
            <v>100</v>
          </cell>
        </row>
        <row r="279">
          <cell r="B279" t="str">
            <v>IP60200362</v>
          </cell>
          <cell r="C279">
            <v>274</v>
          </cell>
          <cell r="D279" t="str">
            <v>Retirada de luminária em poste com 13m a 15m.</v>
          </cell>
          <cell r="E279" t="str">
            <v xml:space="preserve"> un</v>
          </cell>
          <cell r="F279">
            <v>9.76</v>
          </cell>
          <cell r="G279">
            <v>118</v>
          </cell>
        </row>
        <row r="280">
          <cell r="B280" t="str">
            <v>IP60200512</v>
          </cell>
          <cell r="C280">
            <v>275</v>
          </cell>
          <cell r="D280" t="str">
            <v xml:space="preserve">Retirada de poste de concreto ou aço de 13m a 15m.   </v>
          </cell>
          <cell r="E280" t="str">
            <v xml:space="preserve"> un</v>
          </cell>
          <cell r="F280">
            <v>97.64</v>
          </cell>
          <cell r="G280">
            <v>108</v>
          </cell>
        </row>
        <row r="281">
          <cell r="B281" t="str">
            <v>IP60200650</v>
          </cell>
          <cell r="C281">
            <v>276</v>
          </cell>
          <cell r="D281" t="str">
            <v xml:space="preserve">Retirada de rede aérea de 13,2Kv (lance).   </v>
          </cell>
          <cell r="E281" t="str">
            <v xml:space="preserve"> un</v>
          </cell>
          <cell r="F281">
            <v>19.53</v>
          </cell>
          <cell r="G281">
            <v>94</v>
          </cell>
        </row>
        <row r="282">
          <cell r="B282" t="str">
            <v>IP60200800</v>
          </cell>
          <cell r="C282">
            <v>277</v>
          </cell>
          <cell r="D282" t="str">
            <v xml:space="preserve">Retirada de transformadores de 5Kva até 112,5Kva.   </v>
          </cell>
          <cell r="E282" t="str">
            <v xml:space="preserve"> un</v>
          </cell>
          <cell r="F282">
            <v>39.06</v>
          </cell>
          <cell r="G282">
            <v>2</v>
          </cell>
        </row>
        <row r="283">
          <cell r="B283" t="str">
            <v>IP99990150</v>
          </cell>
          <cell r="C283">
            <v>278</v>
          </cell>
          <cell r="D283" t="str">
            <v>Capa isolante de silicone para conector tipo cunha.</v>
          </cell>
          <cell r="E283" t="str">
            <v xml:space="preserve"> un</v>
          </cell>
          <cell r="F283">
            <v>3.68</v>
          </cell>
          <cell r="G283">
            <v>1475</v>
          </cell>
        </row>
        <row r="284">
          <cell r="B284" t="str">
            <v>ST05051200</v>
          </cell>
          <cell r="C284">
            <v>279</v>
          </cell>
          <cell r="D284" t="str">
            <v>Sinalização horizontal, aplicada por extursão.</v>
          </cell>
          <cell r="E284" t="str">
            <v>m2</v>
          </cell>
          <cell r="F284">
            <v>37.81</v>
          </cell>
          <cell r="G284">
            <v>1000</v>
          </cell>
        </row>
        <row r="285">
          <cell r="B285" t="str">
            <v>ST10150050</v>
          </cell>
          <cell r="C285">
            <v>280</v>
          </cell>
          <cell r="D285" t="str">
            <v>Bloco semafórico para pedestre.</v>
          </cell>
          <cell r="E285" t="str">
            <v xml:space="preserve"> un</v>
          </cell>
          <cell r="F285">
            <v>224.25</v>
          </cell>
          <cell r="G285">
            <v>60</v>
          </cell>
        </row>
        <row r="286">
          <cell r="B286" t="str">
            <v>ST10150150</v>
          </cell>
          <cell r="C286">
            <v>281</v>
          </cell>
          <cell r="D286" t="str">
            <v>Bloco semafórico principal.</v>
          </cell>
          <cell r="E286" t="str">
            <v xml:space="preserve"> un</v>
          </cell>
          <cell r="F286">
            <v>691.39</v>
          </cell>
          <cell r="G286">
            <v>48</v>
          </cell>
        </row>
        <row r="287">
          <cell r="B287" t="str">
            <v>ST10150200</v>
          </cell>
          <cell r="C287">
            <v>282</v>
          </cell>
          <cell r="D287" t="str">
            <v>Bloco semafórico repetidor.</v>
          </cell>
          <cell r="E287" t="str">
            <v xml:space="preserve"> un</v>
          </cell>
          <cell r="F287">
            <v>423</v>
          </cell>
          <cell r="G287">
            <v>65</v>
          </cell>
        </row>
        <row r="288">
          <cell r="B288" t="str">
            <v>ST10150300</v>
          </cell>
          <cell r="C288">
            <v>283</v>
          </cell>
          <cell r="D288" t="str">
            <v>Conjunto semafórico para pedestre.</v>
          </cell>
          <cell r="E288" t="str">
            <v xml:space="preserve"> un</v>
          </cell>
          <cell r="F288">
            <v>1779.7</v>
          </cell>
          <cell r="G288">
            <v>20</v>
          </cell>
        </row>
        <row r="289">
          <cell r="B289" t="str">
            <v>ST15250100</v>
          </cell>
          <cell r="C289">
            <v>284</v>
          </cell>
          <cell r="D289" t="str">
            <v>Placa de sinalização de alumínio com fundo pintado.</v>
          </cell>
          <cell r="E289" t="str">
            <v>m2</v>
          </cell>
          <cell r="F289">
            <v>239</v>
          </cell>
          <cell r="G289">
            <v>30</v>
          </cell>
        </row>
        <row r="290">
          <cell r="B290" t="str">
            <v>ST15250150</v>
          </cell>
          <cell r="C290">
            <v>285</v>
          </cell>
          <cell r="D290" t="str">
            <v>Placa de sinalização de alumínio em película refletiva.</v>
          </cell>
          <cell r="E290" t="str">
            <v>m2</v>
          </cell>
          <cell r="F290">
            <v>1013.69</v>
          </cell>
          <cell r="G290">
            <v>60</v>
          </cell>
        </row>
        <row r="291">
          <cell r="B291" t="str">
            <v>ST15250200</v>
          </cell>
          <cell r="C291">
            <v>286</v>
          </cell>
          <cell r="D291" t="str">
            <v>Placa de sinalização de alumínio em película refletiva.</v>
          </cell>
          <cell r="E291" t="str">
            <v>m2</v>
          </cell>
          <cell r="F291">
            <v>564.05999999999995</v>
          </cell>
          <cell r="G291">
            <v>400</v>
          </cell>
        </row>
        <row r="292">
          <cell r="B292" t="str">
            <v>ST10100050</v>
          </cell>
          <cell r="C292">
            <v>287</v>
          </cell>
          <cell r="D292" t="str">
            <v>Controlador de área, compatível com CET-RIO/CTA.</v>
          </cell>
          <cell r="E292" t="str">
            <v xml:space="preserve"> un</v>
          </cell>
          <cell r="F292">
            <v>53682.42</v>
          </cell>
          <cell r="G292">
            <v>1</v>
          </cell>
        </row>
        <row r="293">
          <cell r="B293" t="str">
            <v>ST10100450</v>
          </cell>
          <cell r="C293">
            <v>288</v>
          </cell>
          <cell r="D293" t="str">
            <v>Controlador eletrônico de tráfego local, 4 fases.</v>
          </cell>
          <cell r="E293" t="str">
            <v xml:space="preserve"> un</v>
          </cell>
          <cell r="F293">
            <v>8268.98</v>
          </cell>
          <cell r="G293">
            <v>2</v>
          </cell>
        </row>
        <row r="294">
          <cell r="B294" t="str">
            <v>ST10100500</v>
          </cell>
          <cell r="C294">
            <v>289</v>
          </cell>
          <cell r="D294" t="str">
            <v>Controlador eletrônico de tráfego local, 6 fases.</v>
          </cell>
          <cell r="E294" t="str">
            <v xml:space="preserve"> un</v>
          </cell>
          <cell r="F294">
            <v>9048.98</v>
          </cell>
          <cell r="G294">
            <v>1</v>
          </cell>
        </row>
        <row r="295">
          <cell r="B295" t="str">
            <v>ST10100550</v>
          </cell>
          <cell r="C295">
            <v>290</v>
          </cell>
          <cell r="D295" t="str">
            <v>Controlador eletrônico de tráfego local, 8 fases.</v>
          </cell>
          <cell r="E295" t="str">
            <v xml:space="preserve"> un</v>
          </cell>
          <cell r="F295">
            <v>9828.98</v>
          </cell>
          <cell r="G295">
            <v>1</v>
          </cell>
        </row>
        <row r="296">
          <cell r="B296" t="str">
            <v>ST10100600</v>
          </cell>
          <cell r="C296">
            <v>291</v>
          </cell>
          <cell r="D296" t="str">
            <v>Controlador eletrônico de tráfego local, 10 fases.</v>
          </cell>
          <cell r="E296" t="str">
            <v xml:space="preserve"> un</v>
          </cell>
          <cell r="F296">
            <v>15372.94</v>
          </cell>
          <cell r="G296">
            <v>1</v>
          </cell>
        </row>
        <row r="297">
          <cell r="B297" t="str">
            <v>ST10100650</v>
          </cell>
          <cell r="C297">
            <v>292</v>
          </cell>
          <cell r="D297" t="str">
            <v>Controlador eletrônico de tráfego local, 12 fases.</v>
          </cell>
          <cell r="E297" t="str">
            <v xml:space="preserve"> un</v>
          </cell>
          <cell r="F297">
            <v>16152.94</v>
          </cell>
          <cell r="G297">
            <v>2</v>
          </cell>
        </row>
        <row r="298">
          <cell r="B298" t="str">
            <v>ST10150300</v>
          </cell>
          <cell r="C298">
            <v>293</v>
          </cell>
          <cell r="D298" t="str">
            <v>Conjunto semafórico para pedestre.</v>
          </cell>
          <cell r="E298" t="str">
            <v xml:space="preserve"> un</v>
          </cell>
          <cell r="F298">
            <v>1779.7</v>
          </cell>
          <cell r="G298">
            <v>20</v>
          </cell>
        </row>
        <row r="299">
          <cell r="B299" t="str">
            <v>ST25100150</v>
          </cell>
          <cell r="C299">
            <v>294</v>
          </cell>
          <cell r="D299" t="str">
            <v>Fornecimento de cabo comunicação de CTP-APL-50.</v>
          </cell>
          <cell r="E299" t="str">
            <v>m</v>
          </cell>
          <cell r="F299">
            <v>2.64</v>
          </cell>
          <cell r="G299">
            <v>220</v>
          </cell>
        </row>
        <row r="300">
          <cell r="B300" t="str">
            <v>ST25100300</v>
          </cell>
          <cell r="C300">
            <v>295</v>
          </cell>
          <cell r="D300" t="str">
            <v>Fornecimento de cabo comunicação de cobre, 0,65mm2.</v>
          </cell>
          <cell r="E300" t="str">
            <v>m</v>
          </cell>
          <cell r="F300">
            <v>0.97</v>
          </cell>
          <cell r="G300">
            <v>1215</v>
          </cell>
        </row>
        <row r="301">
          <cell r="B301" t="str">
            <v>ST25100400</v>
          </cell>
          <cell r="C301">
            <v>296</v>
          </cell>
          <cell r="D301" t="str">
            <v xml:space="preserve">Fornecimento de fio telefônico FE-100, ø de 1mm2.      </v>
          </cell>
          <cell r="E301" t="str">
            <v>m</v>
          </cell>
          <cell r="F301">
            <v>0.57999999999999996</v>
          </cell>
          <cell r="G301">
            <v>4618</v>
          </cell>
        </row>
        <row r="302">
          <cell r="B302" t="str">
            <v>ST25150050</v>
          </cell>
          <cell r="C302">
            <v>297</v>
          </cell>
          <cell r="D302" t="str">
            <v>Cabo de fibra ótico, monomodo, geleado.</v>
          </cell>
          <cell r="E302" t="str">
            <v>m</v>
          </cell>
          <cell r="F302">
            <v>3.99</v>
          </cell>
          <cell r="G302">
            <v>972</v>
          </cell>
        </row>
        <row r="303">
          <cell r="B303" t="str">
            <v>ST05050150</v>
          </cell>
          <cell r="C303">
            <v>298</v>
          </cell>
          <cell r="D303" t="str">
            <v>Laminado elastoplástico em faixas, colorido.</v>
          </cell>
          <cell r="E303" t="str">
            <v>m2</v>
          </cell>
          <cell r="F303">
            <v>67.95</v>
          </cell>
          <cell r="G303">
            <v>254</v>
          </cell>
        </row>
        <row r="304">
          <cell r="B304" t="str">
            <v>ST05050250</v>
          </cell>
          <cell r="C304">
            <v>299</v>
          </cell>
          <cell r="D304" t="str">
            <v>Laminado elastoplástico em faixas, cor branca.</v>
          </cell>
          <cell r="E304" t="str">
            <v>m2</v>
          </cell>
          <cell r="F304">
            <v>60.65</v>
          </cell>
          <cell r="G304">
            <v>254</v>
          </cell>
        </row>
        <row r="305">
          <cell r="B305" t="str">
            <v>ST10050050A</v>
          </cell>
          <cell r="C305">
            <v>300</v>
          </cell>
          <cell r="D305" t="str">
            <v>Cabo de cobre estanhado, seção de 7x2,5mm2.</v>
          </cell>
          <cell r="E305" t="str">
            <v>m</v>
          </cell>
          <cell r="F305">
            <v>4.8499999999999996</v>
          </cell>
          <cell r="G305">
            <v>1000</v>
          </cell>
        </row>
        <row r="306">
          <cell r="B306" t="str">
            <v>ST10050100A</v>
          </cell>
          <cell r="C306">
            <v>301</v>
          </cell>
          <cell r="D306" t="str">
            <v>Cabo de cobre estanhado, seção de 4x6mm2.</v>
          </cell>
          <cell r="E306" t="str">
            <v>m</v>
          </cell>
          <cell r="F306">
            <v>5.64</v>
          </cell>
          <cell r="G306">
            <v>400</v>
          </cell>
        </row>
        <row r="307">
          <cell r="B307" t="str">
            <v>ST10050150A</v>
          </cell>
          <cell r="C307">
            <v>302</v>
          </cell>
          <cell r="D307" t="str">
            <v>Cabo de cobre estanhado, seção de 4x10mm2.</v>
          </cell>
          <cell r="E307" t="str">
            <v>m</v>
          </cell>
          <cell r="F307">
            <v>8.77</v>
          </cell>
          <cell r="G307">
            <v>240</v>
          </cell>
        </row>
        <row r="308">
          <cell r="B308" t="str">
            <v>ST10050250A</v>
          </cell>
          <cell r="C308">
            <v>303</v>
          </cell>
          <cell r="D308" t="str">
            <v>Caixa com tampa de ferro leve 300L-400mm,CET-RIO.</v>
          </cell>
          <cell r="E308" t="str">
            <v>un</v>
          </cell>
          <cell r="F308">
            <v>72.06</v>
          </cell>
          <cell r="G308">
            <v>48</v>
          </cell>
        </row>
        <row r="309">
          <cell r="B309" t="str">
            <v>ST10200150A</v>
          </cell>
          <cell r="C309">
            <v>304</v>
          </cell>
          <cell r="D309" t="str">
            <v xml:space="preserve">Base de concreto armado para controlador de tráfego.  </v>
          </cell>
          <cell r="E309" t="str">
            <v>un</v>
          </cell>
          <cell r="F309">
            <v>49.39</v>
          </cell>
          <cell r="G309">
            <v>4</v>
          </cell>
        </row>
        <row r="310">
          <cell r="B310" t="str">
            <v>ST10200250A</v>
          </cell>
          <cell r="C310">
            <v>305</v>
          </cell>
          <cell r="D310" t="str">
            <v xml:space="preserve">Instalação, programação de controlador de tráfego.    </v>
          </cell>
          <cell r="E310" t="str">
            <v>un</v>
          </cell>
          <cell r="F310">
            <v>159.88</v>
          </cell>
          <cell r="G310">
            <v>4</v>
          </cell>
        </row>
        <row r="311">
          <cell r="B311" t="str">
            <v>ST10200300</v>
          </cell>
          <cell r="C311">
            <v>306</v>
          </cell>
          <cell r="D311" t="str">
            <v>Serviços de instalação de laços indutivos.</v>
          </cell>
          <cell r="E311" t="str">
            <v>un</v>
          </cell>
          <cell r="F311">
            <v>680</v>
          </cell>
          <cell r="G311">
            <v>7</v>
          </cell>
        </row>
        <row r="312">
          <cell r="B312" t="str">
            <v>ST15100200</v>
          </cell>
          <cell r="C312">
            <v>307</v>
          </cell>
          <cell r="D312" t="str">
            <v>Poste tipo G9, simples, de 2" de diâmetro.</v>
          </cell>
          <cell r="E312" t="str">
            <v>un</v>
          </cell>
          <cell r="F312">
            <v>163.80000000000001</v>
          </cell>
          <cell r="G312">
            <v>70</v>
          </cell>
        </row>
        <row r="313">
          <cell r="B313" t="str">
            <v>ST15100250</v>
          </cell>
          <cell r="C313">
            <v>308</v>
          </cell>
          <cell r="D313" t="str">
            <v>Poste tipo S5, simples, de 4" de diâmetro.</v>
          </cell>
          <cell r="E313" t="str">
            <v>un</v>
          </cell>
          <cell r="F313">
            <v>496.65</v>
          </cell>
          <cell r="G313">
            <v>19</v>
          </cell>
        </row>
        <row r="314">
          <cell r="B314" t="str">
            <v>ST15100350</v>
          </cell>
          <cell r="C314">
            <v>309</v>
          </cell>
          <cell r="D314" t="str">
            <v>Poste tipo G2 ou S2, coluna de 4 1/2" de diâmetro.</v>
          </cell>
          <cell r="E314" t="str">
            <v>un</v>
          </cell>
          <cell r="F314">
            <v>1234.8</v>
          </cell>
          <cell r="G314">
            <v>14</v>
          </cell>
        </row>
        <row r="315">
          <cell r="B315" t="str">
            <v>ST15100400</v>
          </cell>
          <cell r="C315">
            <v>310</v>
          </cell>
          <cell r="D315" t="str">
            <v>Poste tipo G1 ou S1, coluna de 4 1/2" de diâmetro.</v>
          </cell>
          <cell r="E315" t="str">
            <v>un</v>
          </cell>
          <cell r="F315">
            <v>1342.95</v>
          </cell>
          <cell r="G315">
            <v>15</v>
          </cell>
        </row>
        <row r="316">
          <cell r="B316" t="str">
            <v>ST25050300A</v>
          </cell>
          <cell r="C316">
            <v>311</v>
          </cell>
          <cell r="D316" t="str">
            <v>Instalação subterrânea de cabos de comunicação.</v>
          </cell>
          <cell r="E316" t="str">
            <v>m</v>
          </cell>
          <cell r="F316">
            <v>2.12</v>
          </cell>
          <cell r="G316">
            <v>5700</v>
          </cell>
        </row>
        <row r="317">
          <cell r="B317" t="str">
            <v>ST45150050</v>
          </cell>
          <cell r="C317">
            <v>312</v>
          </cell>
          <cell r="D317" t="str">
            <v>Caixa com tampa de ferro,leve 600L-600mmCET-RIO.</v>
          </cell>
          <cell r="E317" t="str">
            <v>un</v>
          </cell>
          <cell r="F317">
            <v>265.45</v>
          </cell>
          <cell r="G317">
            <v>55</v>
          </cell>
        </row>
        <row r="318">
          <cell r="B318" t="str">
            <v>ST45200050</v>
          </cell>
          <cell r="C318">
            <v>313</v>
          </cell>
          <cell r="D318" t="str">
            <v>Cabo de cobre estanhado, comando,XLPE 9x1,5mm2.</v>
          </cell>
          <cell r="E318" t="str">
            <v>m</v>
          </cell>
          <cell r="F318">
            <v>4.34</v>
          </cell>
          <cell r="G318">
            <v>1800</v>
          </cell>
        </row>
        <row r="319">
          <cell r="B319" t="str">
            <v>ST45200200</v>
          </cell>
          <cell r="C319">
            <v>314</v>
          </cell>
          <cell r="D319" t="str">
            <v xml:space="preserve">Instalação e teste de blocos semafóricos.  </v>
          </cell>
          <cell r="E319" t="str">
            <v>un</v>
          </cell>
          <cell r="F319">
            <v>54.85</v>
          </cell>
          <cell r="G319">
            <v>58</v>
          </cell>
        </row>
        <row r="321">
          <cell r="B321" t="str">
            <v>ITENS INSERIDOS</v>
          </cell>
        </row>
        <row r="322">
          <cell r="B322" t="str">
            <v>BP20150053</v>
          </cell>
          <cell r="C322">
            <v>315</v>
          </cell>
          <cell r="D322" t="str">
            <v>Sarjeta e meio-fio conjugados, moldado no local, 0,45m.</v>
          </cell>
          <cell r="E322" t="str">
            <v>m</v>
          </cell>
          <cell r="F322">
            <v>37.200000000000003</v>
          </cell>
          <cell r="G322">
            <v>3640.55</v>
          </cell>
        </row>
        <row r="323">
          <cell r="B323" t="str">
            <v>BP10200356</v>
          </cell>
          <cell r="C323">
            <v>316</v>
          </cell>
          <cell r="D323" t="str">
            <v xml:space="preserve">Revestimento intertravado, cor natural, 8cm. </v>
          </cell>
          <cell r="E323" t="str">
            <v>m2</v>
          </cell>
          <cell r="F323">
            <v>38.08</v>
          </cell>
          <cell r="G323">
            <v>13265.71</v>
          </cell>
        </row>
        <row r="324">
          <cell r="B324" t="str">
            <v>BP10200359</v>
          </cell>
          <cell r="C324">
            <v>317</v>
          </cell>
          <cell r="D324" t="str">
            <v>Revestimento intertravado com cimento cinza, colorido; 8cm.</v>
          </cell>
          <cell r="E324" t="str">
            <v>m2</v>
          </cell>
          <cell r="F324">
            <v>43.85</v>
          </cell>
          <cell r="G324">
            <v>1167.57</v>
          </cell>
        </row>
        <row r="326">
          <cell r="B326" t="str">
            <v>ITENS NOVOS</v>
          </cell>
        </row>
        <row r="327">
          <cell r="B327" t="str">
            <v>AD05200050</v>
          </cell>
          <cell r="C327">
            <v>318</v>
          </cell>
          <cell r="D327" t="str">
            <v xml:space="preserve">Sondagem a percurssao ate 3" </v>
          </cell>
          <cell r="E327" t="str">
            <v>m</v>
          </cell>
          <cell r="F327">
            <v>49</v>
          </cell>
          <cell r="G327">
            <v>270</v>
          </cell>
        </row>
        <row r="328">
          <cell r="B328" t="str">
            <v>AD15050050</v>
          </cell>
          <cell r="C328">
            <v>319</v>
          </cell>
          <cell r="D328" t="str">
            <v>Deslocamento, entre furos, sondagem a percurssao.</v>
          </cell>
          <cell r="E328" t="str">
            <v>un</v>
          </cell>
          <cell r="F328">
            <v>152.19</v>
          </cell>
          <cell r="G328">
            <v>13</v>
          </cell>
        </row>
        <row r="329">
          <cell r="B329" t="str">
            <v>AD20150050</v>
          </cell>
          <cell r="C329">
            <v>320</v>
          </cell>
          <cell r="D329" t="str">
            <v>Container para escritorio.</v>
          </cell>
          <cell r="E329" t="str">
            <v>un.mes</v>
          </cell>
          <cell r="F329">
            <v>494.18</v>
          </cell>
          <cell r="G329">
            <v>6</v>
          </cell>
        </row>
        <row r="330">
          <cell r="B330" t="str">
            <v>AD20150150</v>
          </cell>
          <cell r="C330">
            <v>321</v>
          </cell>
          <cell r="D330" t="str">
            <v>Container para WC.</v>
          </cell>
          <cell r="E330" t="str">
            <v>un.mes</v>
          </cell>
          <cell r="F330">
            <v>511.48</v>
          </cell>
          <cell r="G330">
            <v>3</v>
          </cell>
        </row>
        <row r="331">
          <cell r="B331" t="str">
            <v>AD40050128</v>
          </cell>
          <cell r="C331">
            <v>322</v>
          </cell>
          <cell r="D331" t="str">
            <v>Engenheiro coordenador geral de projetos.</v>
          </cell>
          <cell r="E331" t="str">
            <v>h</v>
          </cell>
          <cell r="F331">
            <v>43.69</v>
          </cell>
          <cell r="G331">
            <v>378</v>
          </cell>
        </row>
        <row r="332">
          <cell r="B332" t="str">
            <v>AD40050152</v>
          </cell>
          <cell r="C332">
            <v>323</v>
          </cell>
          <cell r="D332" t="str">
            <v>Mestre de obra A (inclusive encargos sociais).</v>
          </cell>
          <cell r="E332" t="str">
            <v>h</v>
          </cell>
          <cell r="F332">
            <v>15.91</v>
          </cell>
          <cell r="G332">
            <v>3009</v>
          </cell>
        </row>
        <row r="333">
          <cell r="B333" t="str">
            <v>AL05250450</v>
          </cell>
          <cell r="C333">
            <v>324</v>
          </cell>
          <cell r="D333" t="str">
            <v>Alvenaria de blocos de concreto (20x20x40)cm.</v>
          </cell>
          <cell r="E333" t="str">
            <v>m2</v>
          </cell>
          <cell r="F333">
            <v>32.409999999999997</v>
          </cell>
          <cell r="G333">
            <v>732.34</v>
          </cell>
        </row>
        <row r="334">
          <cell r="B334" t="str">
            <v>BP10250303</v>
          </cell>
          <cell r="C334">
            <v>325</v>
          </cell>
          <cell r="D334" t="str">
            <v>Pavimentacao com paralelepipedos, colchao de pó.</v>
          </cell>
          <cell r="E334" t="str">
            <v>m2</v>
          </cell>
          <cell r="F334">
            <v>34.6</v>
          </cell>
          <cell r="G334">
            <v>577.88</v>
          </cell>
        </row>
        <row r="335">
          <cell r="B335" t="str">
            <v>BP20100100</v>
          </cell>
          <cell r="C335">
            <v>326</v>
          </cell>
          <cell r="D335" t="str">
            <v>Meio-fio de concreto 13,5MPa mold no local, 0,15x0,30m.</v>
          </cell>
          <cell r="E335" t="str">
            <v>m</v>
          </cell>
          <cell r="F335">
            <v>23.38</v>
          </cell>
          <cell r="G335">
            <v>277.51</v>
          </cell>
        </row>
        <row r="336">
          <cell r="B336" t="str">
            <v>DR30200053</v>
          </cell>
          <cell r="C336">
            <v>327</v>
          </cell>
          <cell r="D336" t="str">
            <v>Caixa de inspecao para esgoto sanitario 0,75m de prof.</v>
          </cell>
          <cell r="E336" t="str">
            <v>un</v>
          </cell>
          <cell r="F336">
            <v>247.46</v>
          </cell>
          <cell r="G336">
            <v>79</v>
          </cell>
        </row>
        <row r="337">
          <cell r="B337" t="str">
            <v>DR35050050</v>
          </cell>
          <cell r="C337">
            <v>328</v>
          </cell>
          <cell r="D337" t="str">
            <v>Tampao de ferro fundido artic., de 30cm,RIOLUZ/CET-RIO.</v>
          </cell>
          <cell r="E337" t="str">
            <v xml:space="preserve">un  </v>
          </cell>
          <cell r="F337">
            <v>50.48</v>
          </cell>
          <cell r="G337">
            <v>199</v>
          </cell>
        </row>
        <row r="338">
          <cell r="B338" t="str">
            <v>DR35050053</v>
          </cell>
          <cell r="C338">
            <v>329</v>
          </cell>
          <cell r="D338" t="str">
            <v>Tampao de ferro fundido leve ø0,60m padrao RIOLUZ.</v>
          </cell>
          <cell r="E338" t="str">
            <v xml:space="preserve">un  </v>
          </cell>
          <cell r="F338">
            <v>206.59</v>
          </cell>
          <cell r="G338">
            <v>14</v>
          </cell>
        </row>
        <row r="339">
          <cell r="B339" t="str">
            <v>DR55050050</v>
          </cell>
          <cell r="C339">
            <v>330</v>
          </cell>
          <cell r="D339" t="str">
            <v>Camada horizontal de brita.</v>
          </cell>
          <cell r="E339" t="str">
            <v>m3</v>
          </cell>
          <cell r="F339">
            <v>41.32</v>
          </cell>
          <cell r="G339">
            <v>38.5</v>
          </cell>
        </row>
        <row r="340">
          <cell r="B340" t="str">
            <v>ET05600050</v>
          </cell>
          <cell r="C340">
            <v>331</v>
          </cell>
          <cell r="D340" t="str">
            <v>Concreto armado de 15MPa.</v>
          </cell>
          <cell r="E340" t="str">
            <v>m3</v>
          </cell>
          <cell r="F340">
            <v>700.29</v>
          </cell>
          <cell r="G340">
            <v>148.97999999999999</v>
          </cell>
        </row>
        <row r="341">
          <cell r="B341" t="str">
            <v>ET15200103</v>
          </cell>
          <cell r="C341">
            <v>332</v>
          </cell>
          <cell r="D341" t="str">
            <v>Formas de placas de Madeirit,17mm de espessura plast.</v>
          </cell>
          <cell r="E341" t="str">
            <v>m2</v>
          </cell>
          <cell r="F341">
            <v>47.48</v>
          </cell>
          <cell r="G341">
            <v>1739.95</v>
          </cell>
        </row>
        <row r="342">
          <cell r="B342" t="str">
            <v>ET20050050</v>
          </cell>
          <cell r="C342">
            <v>333</v>
          </cell>
          <cell r="D342" t="str">
            <v>Escoramento de pontilhoes,pontes,viadutos concreto armado.</v>
          </cell>
          <cell r="E342" t="str">
            <v>m3</v>
          </cell>
          <cell r="F342">
            <v>40.97</v>
          </cell>
          <cell r="G342">
            <v>2258.8000000000002</v>
          </cell>
        </row>
        <row r="343">
          <cell r="B343" t="str">
            <v>ET20300100</v>
          </cell>
          <cell r="C343">
            <v>334</v>
          </cell>
          <cell r="D343" t="str">
            <v xml:space="preserve">Escoramento de formas de 1,50m e ate 5m. </v>
          </cell>
          <cell r="E343" t="str">
            <v>m2</v>
          </cell>
          <cell r="F343">
            <v>17.66</v>
          </cell>
          <cell r="G343">
            <v>943.11</v>
          </cell>
        </row>
        <row r="344">
          <cell r="B344" t="str">
            <v>ET40050121</v>
          </cell>
          <cell r="C344">
            <v>335</v>
          </cell>
          <cell r="D344" t="str">
            <v>Tela de aco Telcon com malha de (10x10)cm.</v>
          </cell>
          <cell r="E344" t="str">
            <v>m2</v>
          </cell>
          <cell r="F344">
            <v>24.52</v>
          </cell>
          <cell r="G344">
            <v>1582.14</v>
          </cell>
        </row>
        <row r="345">
          <cell r="B345" t="str">
            <v>ET60050053</v>
          </cell>
          <cell r="C345">
            <v>336</v>
          </cell>
          <cell r="D345" t="str">
            <v>Concreto usinado 11MPa.</v>
          </cell>
          <cell r="E345" t="str">
            <v>m3</v>
          </cell>
          <cell r="F345">
            <v>166.68</v>
          </cell>
          <cell r="G345">
            <v>678.35</v>
          </cell>
        </row>
        <row r="346">
          <cell r="B346" t="str">
            <v>ET60050068</v>
          </cell>
          <cell r="C346">
            <v>337</v>
          </cell>
          <cell r="D346" t="str">
            <v>Concreto usinado 22,5MPa.</v>
          </cell>
          <cell r="E346" t="str">
            <v>m3</v>
          </cell>
          <cell r="F346">
            <v>209.87</v>
          </cell>
          <cell r="G346">
            <v>79.11</v>
          </cell>
        </row>
        <row r="347">
          <cell r="B347" t="str">
            <v>IP25100025</v>
          </cell>
          <cell r="C347">
            <v>338</v>
          </cell>
          <cell r="D347" t="str">
            <v>Caixa Hand-Hole, (0,30x0,30)m.</v>
          </cell>
          <cell r="E347" t="str">
            <v>un</v>
          </cell>
          <cell r="F347">
            <v>26.29</v>
          </cell>
          <cell r="G347">
            <v>227</v>
          </cell>
        </row>
        <row r="348">
          <cell r="B348" t="str">
            <v>IP25200050</v>
          </cell>
          <cell r="C348">
            <v>339</v>
          </cell>
          <cell r="D348" t="str">
            <v>Tampao de ferro tipo leve padrao RIOLUZ.</v>
          </cell>
          <cell r="E348" t="str">
            <v>un</v>
          </cell>
          <cell r="F348">
            <v>188.93</v>
          </cell>
          <cell r="G348">
            <v>100</v>
          </cell>
        </row>
        <row r="349">
          <cell r="B349" t="str">
            <v>IP55150100</v>
          </cell>
          <cell r="C349">
            <v>340</v>
          </cell>
          <cell r="D349" t="str">
            <v>Chumbador para fixacao de poste de aco.</v>
          </cell>
          <cell r="E349" t="str">
            <v>un</v>
          </cell>
          <cell r="F349">
            <v>27.89</v>
          </cell>
          <cell r="G349">
            <v>1304</v>
          </cell>
        </row>
        <row r="350">
          <cell r="B350" t="str">
            <v>IT10400050</v>
          </cell>
          <cell r="C350">
            <v>341</v>
          </cell>
          <cell r="D350" t="str">
            <v>Ligacao domiciliar de agua.</v>
          </cell>
          <cell r="E350" t="str">
            <v>un</v>
          </cell>
          <cell r="F350">
            <v>96.69</v>
          </cell>
          <cell r="G350">
            <v>67</v>
          </cell>
        </row>
        <row r="351">
          <cell r="B351" t="str">
            <v>IT15600100</v>
          </cell>
          <cell r="C351">
            <v>342</v>
          </cell>
          <cell r="D351" t="str">
            <v>Ligacao de esgoto sanitario, em manilha de 100mm.</v>
          </cell>
          <cell r="E351" t="str">
            <v>un</v>
          </cell>
          <cell r="F351">
            <v>344.53</v>
          </cell>
          <cell r="G351">
            <v>79</v>
          </cell>
        </row>
        <row r="352">
          <cell r="B352" t="str">
            <v>MT05050100</v>
          </cell>
          <cell r="C352">
            <v>343</v>
          </cell>
          <cell r="D352" t="str">
            <v>Escavacao manual de vala, 1,50m e 3m de profundidade.</v>
          </cell>
          <cell r="E352" t="str">
            <v>m3</v>
          </cell>
          <cell r="F352">
            <v>19.93</v>
          </cell>
          <cell r="G352">
            <v>1092</v>
          </cell>
        </row>
        <row r="353">
          <cell r="B353" t="str">
            <v>MT05100100</v>
          </cell>
          <cell r="C353">
            <v>344</v>
          </cell>
          <cell r="D353" t="str">
            <v>Escavacao manual de vala a frio.</v>
          </cell>
          <cell r="E353" t="str">
            <v>m3</v>
          </cell>
          <cell r="F353">
            <v>22.26</v>
          </cell>
          <cell r="G353">
            <v>3071.18</v>
          </cell>
        </row>
        <row r="354">
          <cell r="B354" t="str">
            <v>MT05150050</v>
          </cell>
          <cell r="C354">
            <v>345</v>
          </cell>
          <cell r="D354" t="str">
            <v>Escavacao manual de vala em lodo, ate 1,50m.</v>
          </cell>
          <cell r="E354" t="str">
            <v>m3</v>
          </cell>
          <cell r="F354">
            <v>24.36</v>
          </cell>
          <cell r="G354">
            <v>1395.9</v>
          </cell>
        </row>
        <row r="355">
          <cell r="B355" t="str">
            <v>PJ25250050</v>
          </cell>
          <cell r="C355">
            <v>346</v>
          </cell>
          <cell r="D355" t="str">
            <v>Balizador modelo Copacabana, cilindrico, liso, pre-fabricado.</v>
          </cell>
          <cell r="E355" t="str">
            <v>un</v>
          </cell>
          <cell r="F355">
            <v>98.43</v>
          </cell>
          <cell r="G355">
            <v>419</v>
          </cell>
        </row>
        <row r="356">
          <cell r="B356" t="str">
            <v>RV10050215</v>
          </cell>
          <cell r="C356">
            <v>347</v>
          </cell>
          <cell r="D356" t="str">
            <v>Revestimento externo, de 1 vez.</v>
          </cell>
          <cell r="E356" t="str">
            <v>m2</v>
          </cell>
          <cell r="F356">
            <v>17.29</v>
          </cell>
          <cell r="G356">
            <v>501.79</v>
          </cell>
        </row>
        <row r="357">
          <cell r="B357" t="str">
            <v>SC35050100</v>
          </cell>
          <cell r="C357">
            <v>348</v>
          </cell>
          <cell r="D357" t="str">
            <v>Levantamento ou rebaixamento de tampao, calçada.</v>
          </cell>
          <cell r="E357" t="str">
            <v>un</v>
          </cell>
          <cell r="F357">
            <v>75.849999999999994</v>
          </cell>
          <cell r="G357">
            <v>121</v>
          </cell>
        </row>
        <row r="358">
          <cell r="B358" t="str">
            <v>SE20100253</v>
          </cell>
          <cell r="C358">
            <v>349</v>
          </cell>
          <cell r="D358" t="str">
            <v>Levantamento topografico planialtimetrico e cadastral.</v>
          </cell>
          <cell r="E358" t="str">
            <v>ha</v>
          </cell>
          <cell r="F358">
            <v>2252.4299999999998</v>
          </cell>
          <cell r="G358">
            <v>5.18</v>
          </cell>
        </row>
        <row r="359">
          <cell r="B359" t="str">
            <v>SE25900300</v>
          </cell>
          <cell r="C359">
            <v>350</v>
          </cell>
          <cell r="D359" t="str">
            <v>Servicos de elaboracao de projeto estrutural final de eng.</v>
          </cell>
          <cell r="E359" t="str">
            <v>m2</v>
          </cell>
          <cell r="F359">
            <v>37.130000000000003</v>
          </cell>
          <cell r="G359">
            <v>1149</v>
          </cell>
        </row>
        <row r="360">
          <cell r="B360" t="str">
            <v>ST45150100</v>
          </cell>
          <cell r="C360">
            <v>351</v>
          </cell>
          <cell r="D360" t="str">
            <v>Caixa com tampa de ferro leve 600L-900mm,CET-RIO.</v>
          </cell>
          <cell r="E360" t="str">
            <v xml:space="preserve">un  </v>
          </cell>
          <cell r="F360">
            <v>295.7</v>
          </cell>
          <cell r="G360">
            <v>41</v>
          </cell>
        </row>
        <row r="361">
          <cell r="B361" t="str">
            <v>TC05100050</v>
          </cell>
          <cell r="C361">
            <v>352</v>
          </cell>
          <cell r="D361" t="str">
            <v>Transporte horizontal material em carrinho de mao.</v>
          </cell>
          <cell r="E361" t="str">
            <v>t.dam</v>
          </cell>
          <cell r="F361">
            <v>1.19</v>
          </cell>
          <cell r="G361">
            <v>103434.34</v>
          </cell>
        </row>
        <row r="362">
          <cell r="B362" t="str">
            <v>TC10050350</v>
          </cell>
          <cell r="C362">
            <v>353</v>
          </cell>
          <cell r="D362" t="str">
            <v>Carga e descarga mecanica, com Pa-Carregadeira.</v>
          </cell>
          <cell r="E362" t="str">
            <v xml:space="preserve">t </v>
          </cell>
          <cell r="F362">
            <v>0.51</v>
          </cell>
          <cell r="G362">
            <v>43094.67</v>
          </cell>
        </row>
        <row r="363">
          <cell r="B363" t="str">
            <v>UNI</v>
          </cell>
          <cell r="C363" t="str">
            <v>N1</v>
          </cell>
          <cell r="D363" t="str">
            <v>Tampa light 80x80cm</v>
          </cell>
          <cell r="E363" t="str">
            <v>un</v>
          </cell>
          <cell r="F363">
            <v>259.04000000000002</v>
          </cell>
        </row>
        <row r="365">
          <cell r="B365" t="str">
            <v>ITENS FGV</v>
          </cell>
        </row>
        <row r="366">
          <cell r="B366" t="str">
            <v>BP10050653</v>
          </cell>
          <cell r="C366" t="str">
            <v>F1</v>
          </cell>
          <cell r="D366" t="str">
            <v>Revestimento de CBUQ, com 5cm de espessura.</v>
          </cell>
          <cell r="E366" t="str">
            <v>m2</v>
          </cell>
          <cell r="F366">
            <v>12.77</v>
          </cell>
        </row>
        <row r="367">
          <cell r="B367" t="str">
            <v>BP20200053</v>
          </cell>
          <cell r="C367" t="str">
            <v>F2</v>
          </cell>
          <cell r="D367" t="str">
            <v>Meio-fio de concreto pre-moldado altura de 0,45m.</v>
          </cell>
          <cell r="E367" t="str">
            <v>m</v>
          </cell>
          <cell r="F367">
            <v>21.71</v>
          </cell>
        </row>
        <row r="368">
          <cell r="B368" t="str">
            <v>CE05050050</v>
          </cell>
          <cell r="C368" t="str">
            <v>F3</v>
          </cell>
          <cell r="D368" t="str">
            <v>Prestacao de servicos de engenharia.</v>
          </cell>
          <cell r="E368" t="str">
            <v>hh</v>
          </cell>
          <cell r="F368">
            <v>39.4</v>
          </cell>
        </row>
        <row r="369">
          <cell r="B369" t="str">
            <v>DR30200050</v>
          </cell>
          <cell r="C369" t="str">
            <v>F4</v>
          </cell>
          <cell r="D369" t="str">
            <v>Caixa de inspecao de esgoto, 0,70m de profundidade.</v>
          </cell>
          <cell r="E369" t="str">
            <v>un</v>
          </cell>
          <cell r="F369">
            <v>245.86</v>
          </cell>
        </row>
        <row r="370">
          <cell r="B370" t="str">
            <v>EQ45050150</v>
          </cell>
          <cell r="C370" t="str">
            <v>F5</v>
          </cell>
          <cell r="D370" t="str">
            <v>Compressor de ar. Aluguel produtivo.</v>
          </cell>
          <cell r="E370" t="str">
            <v>h</v>
          </cell>
          <cell r="F370">
            <v>26.28</v>
          </cell>
        </row>
        <row r="371">
          <cell r="B371" t="str">
            <v>ET60050100</v>
          </cell>
          <cell r="C371" t="str">
            <v>F6</v>
          </cell>
          <cell r="D371" t="str">
            <v>Concreto usinado 40Mpa.</v>
          </cell>
          <cell r="E371" t="str">
            <v>m3</v>
          </cell>
          <cell r="F371">
            <v>274.33999999999997</v>
          </cell>
        </row>
        <row r="372">
          <cell r="B372" t="str">
            <v>IP05100400</v>
          </cell>
          <cell r="C372" t="str">
            <v>F7</v>
          </cell>
          <cell r="D372" t="str">
            <v>Poste Multi-Uso de aco, reto, cilindrico de 5,60m.</v>
          </cell>
          <cell r="E372" t="str">
            <v>par</v>
          </cell>
          <cell r="F372">
            <v>1366</v>
          </cell>
        </row>
        <row r="373">
          <cell r="B373" t="str">
            <v>IP05100850</v>
          </cell>
          <cell r="C373" t="str">
            <v>F8</v>
          </cell>
          <cell r="D373" t="str">
            <v>Poste Multi-Uso de aco, reto, cilindrico de 9,5m.</v>
          </cell>
          <cell r="E373" t="str">
            <v>un</v>
          </cell>
          <cell r="F373">
            <v>2656.14</v>
          </cell>
        </row>
        <row r="374">
          <cell r="B374" t="str">
            <v>IP05250150</v>
          </cell>
          <cell r="C374" t="str">
            <v>F9</v>
          </cell>
          <cell r="D374" t="str">
            <v>Poste de aco, reto, de 4,50m ate 6m. Assentamento.</v>
          </cell>
          <cell r="E374" t="str">
            <v>un</v>
          </cell>
          <cell r="F374">
            <v>53.59</v>
          </cell>
        </row>
        <row r="375">
          <cell r="B375" t="str">
            <v>IP05250200</v>
          </cell>
          <cell r="C375" t="str">
            <v>F10</v>
          </cell>
          <cell r="D375" t="str">
            <v>Poste de aco, reto, de 7m ate 12m. Assentamento.</v>
          </cell>
          <cell r="E375" t="str">
            <v>un</v>
          </cell>
          <cell r="F375">
            <v>108.83</v>
          </cell>
        </row>
        <row r="376">
          <cell r="B376" t="str">
            <v>IP05500050</v>
          </cell>
          <cell r="C376" t="str">
            <v>F11</v>
          </cell>
          <cell r="D376" t="str">
            <v>Braco para luminaria de 0,39m.</v>
          </cell>
          <cell r="E376" t="str">
            <v>par</v>
          </cell>
          <cell r="F376">
            <v>63</v>
          </cell>
        </row>
        <row r="377">
          <cell r="B377" t="str">
            <v>IP05500250</v>
          </cell>
          <cell r="C377" t="str">
            <v>F12</v>
          </cell>
          <cell r="D377" t="str">
            <v>Braco para luminaria de 1,35m.</v>
          </cell>
          <cell r="E377" t="str">
            <v>par</v>
          </cell>
          <cell r="F377">
            <v>115</v>
          </cell>
        </row>
        <row r="378">
          <cell r="B378" t="str">
            <v>IP05550050</v>
          </cell>
          <cell r="C378" t="str">
            <v>F13</v>
          </cell>
          <cell r="D378" t="str">
            <v>Braco, padrao RIOLUZ.  Colocacao.</v>
          </cell>
          <cell r="E378" t="str">
            <v>un</v>
          </cell>
          <cell r="F378">
            <v>9.76</v>
          </cell>
        </row>
        <row r="379">
          <cell r="B379" t="str">
            <v>IP05600050</v>
          </cell>
          <cell r="C379" t="str">
            <v>F14</v>
          </cell>
          <cell r="D379" t="str">
            <v>Pintura de braco com 2 demaos de tinta Aluminac.</v>
          </cell>
          <cell r="E379" t="str">
            <v>un</v>
          </cell>
          <cell r="F379">
            <v>12.29</v>
          </cell>
        </row>
        <row r="380">
          <cell r="B380" t="str">
            <v>IP05600103</v>
          </cell>
          <cell r="C380" t="str">
            <v>F15</v>
          </cell>
          <cell r="D380" t="str">
            <v>Pintura de poste de aco, reto, de 4,5m ate 6m.</v>
          </cell>
          <cell r="E380" t="str">
            <v>un</v>
          </cell>
          <cell r="F380">
            <v>14.73</v>
          </cell>
        </row>
        <row r="381">
          <cell r="B381" t="str">
            <v>IP05600109</v>
          </cell>
          <cell r="C381" t="str">
            <v>F16</v>
          </cell>
          <cell r="D381" t="str">
            <v>Pintura de poste de aco reto, de 10m ate 15m.</v>
          </cell>
          <cell r="E381" t="str">
            <v>un</v>
          </cell>
          <cell r="F381">
            <v>54.04</v>
          </cell>
        </row>
        <row r="382">
          <cell r="B382" t="str">
            <v>IP45050250</v>
          </cell>
          <cell r="C382" t="str">
            <v>F17</v>
          </cell>
          <cell r="D382" t="str">
            <v>Rele fotoeletrico, tipo NA, tensao de 127V, 1200VA.</v>
          </cell>
          <cell r="E382" t="str">
            <v>un</v>
          </cell>
          <cell r="F382">
            <v>11.85</v>
          </cell>
        </row>
        <row r="383">
          <cell r="B383" t="str">
            <v>IP50050059</v>
          </cell>
          <cell r="C383" t="str">
            <v>F18</v>
          </cell>
          <cell r="D383" t="str">
            <v>Luminaria LRJ-25 para lampada de 70W ovoide.</v>
          </cell>
          <cell r="E383" t="str">
            <v>un</v>
          </cell>
          <cell r="F383">
            <v>305.18</v>
          </cell>
        </row>
        <row r="384">
          <cell r="B384" t="str">
            <v>IP50050250</v>
          </cell>
          <cell r="C384" t="str">
            <v>F19</v>
          </cell>
          <cell r="D384" t="str">
            <v>Luminaria LRJ-24 para lampada de 250W tubular.</v>
          </cell>
          <cell r="E384" t="str">
            <v>un</v>
          </cell>
          <cell r="F384">
            <v>361.15</v>
          </cell>
        </row>
        <row r="385">
          <cell r="B385" t="str">
            <v>IP50200106</v>
          </cell>
          <cell r="C385" t="str">
            <v>F20</v>
          </cell>
          <cell r="D385" t="str">
            <v>Nucleo simples para luminarias LRJ-09/16/25.</v>
          </cell>
          <cell r="E385" t="str">
            <v>un</v>
          </cell>
          <cell r="F385">
            <v>40</v>
          </cell>
        </row>
        <row r="386">
          <cell r="B386" t="str">
            <v>IP50200150</v>
          </cell>
          <cell r="C386" t="str">
            <v>F21</v>
          </cell>
          <cell r="D386" t="str">
            <v>Nucleo duplo para luminarias LRJ-01/17/23/24/30/31.</v>
          </cell>
          <cell r="E386" t="str">
            <v>un</v>
          </cell>
          <cell r="F386">
            <v>67</v>
          </cell>
        </row>
        <row r="387">
          <cell r="B387" t="str">
            <v>IP50250421</v>
          </cell>
          <cell r="C387" t="str">
            <v>F22</v>
          </cell>
          <cell r="D387" t="str">
            <v>Lampada de multivapor metalica (MVM) de 250W.</v>
          </cell>
          <cell r="E387" t="str">
            <v>un</v>
          </cell>
          <cell r="F387">
            <v>83.9</v>
          </cell>
        </row>
        <row r="388">
          <cell r="B388" t="str">
            <v>IP50400103</v>
          </cell>
          <cell r="C388" t="str">
            <v>F23</v>
          </cell>
          <cell r="D388" t="str">
            <v>Luminaria fechada com lampada de descarga.</v>
          </cell>
          <cell r="E388" t="str">
            <v>un</v>
          </cell>
          <cell r="F388">
            <v>9.76</v>
          </cell>
        </row>
        <row r="389">
          <cell r="B389" t="str">
            <v>IT25100121</v>
          </cell>
          <cell r="C389" t="str">
            <v>F24</v>
          </cell>
          <cell r="D389" t="str">
            <v>Kanalex diametro de 125mm (5" ).</v>
          </cell>
          <cell r="E389" t="str">
            <v>m</v>
          </cell>
          <cell r="F389">
            <v>10.89</v>
          </cell>
        </row>
        <row r="390">
          <cell r="B390" t="str">
            <v>RV1595005</v>
          </cell>
          <cell r="C390" t="str">
            <v>F25</v>
          </cell>
          <cell r="D390" t="str">
            <v>Piso de alerta em placas marmorizadas, cor vermelha.</v>
          </cell>
          <cell r="E390" t="str">
            <v>m2</v>
          </cell>
          <cell r="F390">
            <v>55.17</v>
          </cell>
        </row>
        <row r="391">
          <cell r="B391" t="str">
            <v>SC05100350</v>
          </cell>
          <cell r="C391" t="str">
            <v>F26</v>
          </cell>
          <cell r="D391" t="str">
            <v>Demolicao com equipamento concreto asfaltico 5cm.</v>
          </cell>
          <cell r="E391" t="str">
            <v>m2</v>
          </cell>
          <cell r="F391">
            <v>5.0999999999999996</v>
          </cell>
        </row>
        <row r="392">
          <cell r="B392" t="str">
            <v>SC05100400</v>
          </cell>
          <cell r="C392" t="str">
            <v>F27</v>
          </cell>
          <cell r="D392" t="str">
            <v>Demolicao com equipamento concreto asfaltico 10cm.</v>
          </cell>
          <cell r="E392" t="str">
            <v>m2</v>
          </cell>
          <cell r="F392">
            <v>7.64</v>
          </cell>
        </row>
        <row r="393">
          <cell r="B393" t="str">
            <v>SC05100450</v>
          </cell>
          <cell r="C393" t="str">
            <v>F28</v>
          </cell>
          <cell r="D393" t="str">
            <v>Demolicao equipamento concreto asfaltico 5cm l=1,20m.</v>
          </cell>
          <cell r="E393" t="str">
            <v>m2</v>
          </cell>
          <cell r="F393">
            <v>5.99</v>
          </cell>
        </row>
        <row r="394">
          <cell r="B394" t="str">
            <v>SC10100100</v>
          </cell>
          <cell r="C394" t="str">
            <v>F29</v>
          </cell>
          <cell r="D394" t="str">
            <v>Operador de trafego, nivel junior.</v>
          </cell>
          <cell r="E394" t="str">
            <v>h</v>
          </cell>
          <cell r="F394">
            <v>10.1</v>
          </cell>
        </row>
        <row r="395">
          <cell r="B395" t="str">
            <v>ST05051050</v>
          </cell>
          <cell r="C395" t="str">
            <v>F30</v>
          </cell>
          <cell r="D395" t="str">
            <v>Sinalizacao horizontal aplicada por aspersao.</v>
          </cell>
          <cell r="E395" t="str">
            <v>m2</v>
          </cell>
          <cell r="F395">
            <v>20.149999999999999</v>
          </cell>
        </row>
        <row r="396">
          <cell r="B396" t="str">
            <v>ST10150350</v>
          </cell>
          <cell r="C396" t="str">
            <v>F31</v>
          </cell>
          <cell r="D396" t="str">
            <v>Conjunto semaforico principal.</v>
          </cell>
          <cell r="E396" t="str">
            <v>un</v>
          </cell>
          <cell r="F396">
            <v>4662</v>
          </cell>
        </row>
        <row r="397">
          <cell r="B397" t="str">
            <v>ST10150400</v>
          </cell>
          <cell r="C397" t="str">
            <v>F32</v>
          </cell>
          <cell r="D397" t="str">
            <v>Conjunto semaforico repetidor.</v>
          </cell>
          <cell r="E397" t="str">
            <v>un</v>
          </cell>
          <cell r="F397">
            <v>2243.85</v>
          </cell>
        </row>
        <row r="398">
          <cell r="B398" t="str">
            <v>ST20100050</v>
          </cell>
          <cell r="C398" t="str">
            <v>F33</v>
          </cell>
          <cell r="D398" t="str">
            <v>Aluguel mensal de radio transmissor-receptor.</v>
          </cell>
          <cell r="E398" t="str">
            <v>mes</v>
          </cell>
          <cell r="F398">
            <v>70</v>
          </cell>
        </row>
        <row r="399">
          <cell r="B399" t="str">
            <v>ST15050100</v>
          </cell>
          <cell r="C399" t="str">
            <v>F34</v>
          </cell>
          <cell r="D399" t="str">
            <v>Portico, coluna tubular, em aco galvanizado.</v>
          </cell>
          <cell r="E399" t="str">
            <v>un</v>
          </cell>
          <cell r="F399">
            <v>35622.78</v>
          </cell>
        </row>
        <row r="400">
          <cell r="B400" t="str">
            <v>TC10050050</v>
          </cell>
          <cell r="C400" t="str">
            <v>F35</v>
          </cell>
          <cell r="D400" t="str">
            <v>Carga e descarga manual de material.</v>
          </cell>
          <cell r="E400" t="str">
            <v>t</v>
          </cell>
          <cell r="F400">
            <v>20.36</v>
          </cell>
        </row>
        <row r="401">
          <cell r="B401" t="str">
            <v>DR10050053</v>
          </cell>
          <cell r="C401" t="str">
            <v>F36</v>
          </cell>
          <cell r="D401" t="str">
            <v>Tubo de ferro fundido, ductil, classe K-9,ø 100mm.</v>
          </cell>
          <cell r="E401" t="str">
            <v>m</v>
          </cell>
          <cell r="F401">
            <v>139.33000000000001</v>
          </cell>
        </row>
        <row r="402">
          <cell r="B402" t="str">
            <v>ST05051800</v>
          </cell>
          <cell r="C402" t="str">
            <v>F37</v>
          </cell>
          <cell r="D402" t="str">
            <v>Tachao bidirecional, conforme especificacao CET-RIO.  Fornecimento.</v>
          </cell>
          <cell r="E402" t="str">
            <v>un</v>
          </cell>
          <cell r="F402">
            <v>21.9</v>
          </cell>
        </row>
        <row r="403">
          <cell r="B403" t="str">
            <v>IP50050253</v>
          </cell>
          <cell r="C403" t="str">
            <v>F38</v>
          </cell>
          <cell r="D403" t="str">
            <v>Luminaria LRJ-33 para lampada vapor de sodio ou multivapor metalico de 250W, IP-66, vidro curvo, corpo em aluminio injetado, para encaixe em tubo com diametro de 60,3mm, com equipamento auxiliar integrado (EM-RIOLUZ no 30), refletor em chapa de aluminio 9</v>
          </cell>
          <cell r="E403" t="str">
            <v>un</v>
          </cell>
          <cell r="F403">
            <v>515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REÇO PROJETO"/>
      <sheetName val="RESUMO - MEDIÇÃO"/>
      <sheetName val="DRENAGEM"/>
      <sheetName val="Ofício"/>
      <sheetName val="Cabeçalho"/>
      <sheetName val="Desmatamento "/>
      <sheetName val="DMT"/>
      <sheetName val="Corte"/>
      <sheetName val="Aterro"/>
      <sheetName val="Regula"/>
      <sheetName val="Forro de cascalho"/>
      <sheetName val="Sub-base"/>
      <sheetName val="Base"/>
      <sheetName val="Imprimação"/>
      <sheetName val="TSD"/>
      <sheetName val="TSS"/>
      <sheetName val="AGREGADOS"/>
      <sheetName val="EMPRÉSTIMO"/>
      <sheetName val="RECUPERAÇÃO-JAZIDA"/>
      <sheetName val="Nº DE ARBU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erviços"/>
      <sheetName val="CBUQ E CAP-50-70 CAPA RECAP"/>
      <sheetName val="PINTURA DE LIGAÇÃO RECAP"/>
      <sheetName val="TSS E RR-2C CICLO"/>
      <sheetName val="CBUQ E CAP-50-70 CAPA PISTA"/>
      <sheetName val="PINTURA DE LIGAÇÃO PISTA"/>
      <sheetName val="IMPRIMAÇÃO  E CM-30 PISTA"/>
      <sheetName val="SUB-BASE"/>
      <sheetName val="BASE"/>
      <sheetName val="REGULARIZAÇÃO DO SUBLEITO"/>
      <sheetName val="CONCRETO"/>
      <sheetName val="DESMAT. DEST. LIMP. AREA"/>
      <sheetName val="Orçamento"/>
      <sheetName val="DRENAGEM"/>
      <sheetName val="Administração - Pessoal"/>
      <sheetName val="INST. MOB."/>
      <sheetName val="Transporte Terra"/>
      <sheetName val="Transporte CICLOVIA"/>
      <sheetName val="Transporte RECAP"/>
      <sheetName val="Transporte PISTA"/>
      <sheetName val="QD QUANTIDADE CAD"/>
    </sheetNames>
    <sheetDataSet>
      <sheetData sheetId="0">
        <row r="3">
          <cell r="B3" t="str">
            <v>Atividades Auxiliares ou Básica</v>
          </cell>
          <cell r="F3" t="str">
            <v>Und</v>
          </cell>
        </row>
        <row r="4">
          <cell r="A4" t="str">
            <v>1 A 00 001 00</v>
          </cell>
          <cell r="B4" t="str">
            <v>Transporte local c/ basc. 5m3 rodov. não pav.</v>
          </cell>
          <cell r="E4" t="str">
            <v>tkm</v>
          </cell>
          <cell r="F4" t="str">
            <v>excluído</v>
          </cell>
        </row>
        <row r="5">
          <cell r="A5" t="str">
            <v>1 A 00 001 05</v>
          </cell>
          <cell r="B5" t="str">
            <v>Transp. local c/ basc. 10m3 rodov. não pav (const)</v>
          </cell>
          <cell r="E5" t="str">
            <v>tkm</v>
          </cell>
          <cell r="F5">
            <v>0.35</v>
          </cell>
        </row>
        <row r="6">
          <cell r="A6" t="str">
            <v>1 A 00 001 06</v>
          </cell>
          <cell r="B6" t="str">
            <v>Transp. local c/ basc. 10m3 rodov. não pav (consv)</v>
          </cell>
          <cell r="E6" t="str">
            <v>tkm</v>
          </cell>
          <cell r="F6">
            <v>0.42</v>
          </cell>
        </row>
        <row r="7">
          <cell r="A7" t="str">
            <v>1 A 00 001 07</v>
          </cell>
          <cell r="B7" t="str">
            <v>Transp. local c/ basc. 10m3 rodov. não pav (restr)</v>
          </cell>
          <cell r="E7" t="str">
            <v>tkm</v>
          </cell>
          <cell r="F7">
            <v>0.41</v>
          </cell>
        </row>
        <row r="8">
          <cell r="A8" t="str">
            <v>1 A 00 001 08</v>
          </cell>
          <cell r="B8" t="str">
            <v>Transporte local c/ basc. p/ rocha rodov. não pav.</v>
          </cell>
          <cell r="E8" t="str">
            <v>tkm</v>
          </cell>
          <cell r="F8">
            <v>0.49</v>
          </cell>
        </row>
        <row r="9">
          <cell r="A9" t="str">
            <v>1 A 00 001 40</v>
          </cell>
          <cell r="B9" t="str">
            <v>Transp. local c/ carroceria 15 t rodov. não pav.</v>
          </cell>
          <cell r="E9" t="str">
            <v>tkm</v>
          </cell>
          <cell r="F9">
            <v>0.45</v>
          </cell>
        </row>
        <row r="10">
          <cell r="A10" t="str">
            <v>1 A 00 001 41</v>
          </cell>
          <cell r="B10" t="str">
            <v>Transporte local c/ carroceria 4t rodov. não pav.</v>
          </cell>
          <cell r="E10" t="str">
            <v>tkm</v>
          </cell>
          <cell r="F10">
            <v>0.57999999999999996</v>
          </cell>
        </row>
        <row r="11">
          <cell r="A11" t="str">
            <v>1 A 00 001 50</v>
          </cell>
          <cell r="B11" t="str">
            <v>Transporte local c/ betoneira rodov. não pav.</v>
          </cell>
          <cell r="E11" t="str">
            <v>tkm</v>
          </cell>
          <cell r="F11">
            <v>0.54</v>
          </cell>
        </row>
        <row r="12">
          <cell r="A12" t="str">
            <v>1 A 00 001 60</v>
          </cell>
          <cell r="B12" t="str">
            <v>Transp. local c/ carroc. c/ guind. rodov. não pav.</v>
          </cell>
          <cell r="E12" t="str">
            <v>tkm</v>
          </cell>
          <cell r="F12">
            <v>0.61</v>
          </cell>
        </row>
        <row r="13">
          <cell r="A13" t="str">
            <v>1 A 00 001 90</v>
          </cell>
          <cell r="B13" t="str">
            <v>Transporte comercial c/ carroc. rodov. não pav.</v>
          </cell>
          <cell r="E13" t="str">
            <v>tkm</v>
          </cell>
          <cell r="F13">
            <v>0.27</v>
          </cell>
        </row>
        <row r="14">
          <cell r="A14" t="str">
            <v>1 A 00 002 00</v>
          </cell>
          <cell r="B14" t="str">
            <v>Transporte local c/ basc. 5m3 rodov. pav.</v>
          </cell>
          <cell r="E14" t="str">
            <v>tkm</v>
          </cell>
          <cell r="F14">
            <v>0.32</v>
          </cell>
        </row>
        <row r="15">
          <cell r="A15" t="str">
            <v>1 A 00 002 03</v>
          </cell>
          <cell r="B15" t="str">
            <v>Transp. local material para remendos</v>
          </cell>
          <cell r="E15" t="str">
            <v>tkm</v>
          </cell>
          <cell r="F15">
            <v>0.66</v>
          </cell>
        </row>
        <row r="16">
          <cell r="A16" t="str">
            <v>1 A 00 002 05</v>
          </cell>
          <cell r="B16" t="str">
            <v>Transp. local c/ basc. 10m3 rodov. pav. (const)</v>
          </cell>
          <cell r="E16" t="str">
            <v>tkm</v>
          </cell>
          <cell r="F16">
            <v>0.27</v>
          </cell>
        </row>
        <row r="17">
          <cell r="A17" t="str">
            <v>1 A 00 002 06</v>
          </cell>
          <cell r="B17" t="str">
            <v>Transp. local c/ basc. 10m3 rodov. pav. (consv)</v>
          </cell>
          <cell r="E17" t="str">
            <v>tkm</v>
          </cell>
          <cell r="F17">
            <v>0.32</v>
          </cell>
        </row>
        <row r="18">
          <cell r="A18" t="str">
            <v>1 A 00 002 07</v>
          </cell>
          <cell r="B18" t="str">
            <v>Transp. local c/ basc. 10m3 rodov. pav. (restr)</v>
          </cell>
          <cell r="E18" t="str">
            <v>tkm</v>
          </cell>
          <cell r="F18">
            <v>0.31</v>
          </cell>
        </row>
        <row r="19">
          <cell r="A19" t="str">
            <v>1 A 00 002 08</v>
          </cell>
          <cell r="B19" t="str">
            <v>Transporte local c/ basc. p/ rocha rodov. pav.</v>
          </cell>
          <cell r="E19" t="str">
            <v>tkm</v>
          </cell>
          <cell r="F19">
            <v>0.37</v>
          </cell>
        </row>
        <row r="20">
          <cell r="A20" t="str">
            <v>1 A 00 002 40</v>
          </cell>
          <cell r="B20" t="str">
            <v>Transporte local c/ carroceria 15 t rodov. pav.</v>
          </cell>
          <cell r="E20" t="str">
            <v>tkm</v>
          </cell>
          <cell r="F20">
            <v>0.34</v>
          </cell>
        </row>
        <row r="21">
          <cell r="A21" t="str">
            <v>1 A 00 002 41</v>
          </cell>
          <cell r="B21" t="str">
            <v>Transporte local c/ carroceria 4t rodov. pav.</v>
          </cell>
          <cell r="E21" t="str">
            <v>tkm</v>
          </cell>
          <cell r="F21">
            <v>0.45</v>
          </cell>
        </row>
        <row r="22">
          <cell r="A22" t="str">
            <v>1 A 00 002 50</v>
          </cell>
          <cell r="B22" t="str">
            <v>Transporte local c/ betoneira rodov. pav.</v>
          </cell>
          <cell r="E22" t="str">
            <v>tkm</v>
          </cell>
          <cell r="F22">
            <v>0.4</v>
          </cell>
        </row>
        <row r="23">
          <cell r="A23" t="str">
            <v>1 A 00 002 60</v>
          </cell>
          <cell r="B23" t="str">
            <v>Transp. local c/ carroceria c/ guind. rodov. pav.</v>
          </cell>
          <cell r="E23" t="str">
            <v>tkm</v>
          </cell>
          <cell r="F23">
            <v>0.55000000000000004</v>
          </cell>
        </row>
        <row r="24">
          <cell r="A24" t="str">
            <v>1 A 00 002 90</v>
          </cell>
          <cell r="B24" t="str">
            <v>Transporte comercial c/ carroceria rodov. pav.</v>
          </cell>
          <cell r="E24" t="str">
            <v>tkm</v>
          </cell>
          <cell r="F24">
            <v>0.18</v>
          </cell>
        </row>
        <row r="25">
          <cell r="A25" t="str">
            <v>1 A 00 102 00</v>
          </cell>
          <cell r="B25" t="str">
            <v>Transporte local de material betuminoso</v>
          </cell>
          <cell r="E25" t="str">
            <v>tkm</v>
          </cell>
          <cell r="F25">
            <v>0.73</v>
          </cell>
        </row>
        <row r="26">
          <cell r="A26" t="str">
            <v>1 A 00 112 90</v>
          </cell>
          <cell r="B26" t="str">
            <v>Transporte comercial material betuminoso a quente</v>
          </cell>
          <cell r="E26" t="str">
            <v>tkm</v>
          </cell>
          <cell r="F26">
            <v>0</v>
          </cell>
        </row>
        <row r="27">
          <cell r="A27" t="str">
            <v>1 A 00 112 91</v>
          </cell>
          <cell r="B27" t="str">
            <v>Transporte comercial material betuminoso a frio</v>
          </cell>
          <cell r="E27" t="str">
            <v>tkm</v>
          </cell>
          <cell r="F27">
            <v>0</v>
          </cell>
        </row>
        <row r="28">
          <cell r="A28" t="str">
            <v>1 A 00 201 70</v>
          </cell>
          <cell r="B28" t="str">
            <v>Transp. local água c/ cam. tanque rodov. não pav.</v>
          </cell>
          <cell r="E28" t="str">
            <v>tkm</v>
          </cell>
          <cell r="F28">
            <v>0.5</v>
          </cell>
        </row>
        <row r="29">
          <cell r="A29" t="str">
            <v>1 A 00 202 70</v>
          </cell>
          <cell r="B29" t="str">
            <v>Transp. local de água c/ cam. tanque rodov. pav.</v>
          </cell>
          <cell r="E29" t="str">
            <v>tkm</v>
          </cell>
          <cell r="F29">
            <v>0.37</v>
          </cell>
        </row>
        <row r="30">
          <cell r="A30" t="str">
            <v>1 A 00 301 00</v>
          </cell>
          <cell r="B30" t="str">
            <v>Fornecimento de Aço CA-25</v>
          </cell>
          <cell r="E30" t="str">
            <v>kg</v>
          </cell>
          <cell r="F30">
            <v>2.12</v>
          </cell>
        </row>
        <row r="31">
          <cell r="A31" t="str">
            <v>1 A 00 302 00</v>
          </cell>
          <cell r="B31" t="str">
            <v>Fornecimento de Aço CA-50</v>
          </cell>
          <cell r="E31" t="str">
            <v>kg</v>
          </cell>
          <cell r="F31">
            <v>2.09</v>
          </cell>
        </row>
        <row r="32">
          <cell r="A32" t="str">
            <v>1 A 00 303 00</v>
          </cell>
          <cell r="B32" t="str">
            <v>Fornecimento de Aço CA-60</v>
          </cell>
          <cell r="E32" t="str">
            <v>kg</v>
          </cell>
          <cell r="F32">
            <v>2.2599999999999998</v>
          </cell>
        </row>
        <row r="33">
          <cell r="A33" t="str">
            <v>1 A 00 717 00</v>
          </cell>
          <cell r="B33" t="str">
            <v>Brita Comercial</v>
          </cell>
          <cell r="E33" t="str">
            <v>m3</v>
          </cell>
          <cell r="F33">
            <v>20</v>
          </cell>
        </row>
        <row r="34">
          <cell r="A34" t="str">
            <v>1 A 00 961 00</v>
          </cell>
          <cell r="B34" t="str">
            <v>Peças de Desgaste do Britador 30m3/h</v>
          </cell>
          <cell r="E34" t="str">
            <v>cjh</v>
          </cell>
          <cell r="F34">
            <v>23.36</v>
          </cell>
        </row>
        <row r="35">
          <cell r="A35" t="str">
            <v>1 A 00 962 00</v>
          </cell>
          <cell r="B35" t="str">
            <v>Peças de Desgaste do Britador 9 a 20m3/h</v>
          </cell>
          <cell r="E35" t="str">
            <v>cjh</v>
          </cell>
          <cell r="F35">
            <v>13.31</v>
          </cell>
        </row>
        <row r="36">
          <cell r="A36" t="str">
            <v>1 A 00 963 00</v>
          </cell>
          <cell r="B36" t="str">
            <v>Peças de Desgaste do Britador 80m3/h</v>
          </cell>
          <cell r="E36" t="str">
            <v>cjh</v>
          </cell>
          <cell r="F36">
            <v>61.37</v>
          </cell>
        </row>
        <row r="37">
          <cell r="A37" t="str">
            <v>1 A 00 964 00</v>
          </cell>
          <cell r="B37" t="str">
            <v>Peças de desgaste britador prod. de rachão</v>
          </cell>
          <cell r="E37" t="str">
            <v>cjh</v>
          </cell>
          <cell r="F37">
            <v>18.07</v>
          </cell>
        </row>
        <row r="38">
          <cell r="A38" t="str">
            <v>1 A 01 100 01</v>
          </cell>
          <cell r="B38" t="str">
            <v>Limpeza camada vegetal em jazida (const e restr.)</v>
          </cell>
          <cell r="E38" t="str">
            <v>m2</v>
          </cell>
          <cell r="F38">
            <v>0.23</v>
          </cell>
        </row>
        <row r="39">
          <cell r="A39" t="str">
            <v>1 A 01 100 02</v>
          </cell>
          <cell r="B39" t="str">
            <v>Limpeza de camada vegetal em jazida (consv)</v>
          </cell>
          <cell r="E39" t="str">
            <v>m2</v>
          </cell>
          <cell r="F39">
            <v>0.48</v>
          </cell>
        </row>
        <row r="40">
          <cell r="A40" t="str">
            <v>1 A 01 105 01</v>
          </cell>
          <cell r="B40" t="str">
            <v>Expurgo de jazida (const e restr)</v>
          </cell>
          <cell r="E40" t="str">
            <v>m3</v>
          </cell>
          <cell r="F40">
            <v>1.22</v>
          </cell>
        </row>
        <row r="41">
          <cell r="A41" t="str">
            <v>1 A 01 105 02</v>
          </cell>
          <cell r="B41" t="str">
            <v>Expurgo de jazida (consv)</v>
          </cell>
          <cell r="E41" t="str">
            <v>m3</v>
          </cell>
          <cell r="F41">
            <v>2.62</v>
          </cell>
        </row>
        <row r="42">
          <cell r="A42" t="str">
            <v>1 A 01 111 00</v>
          </cell>
          <cell r="B42" t="str">
            <v>Material de base (consv)</v>
          </cell>
          <cell r="E42" t="str">
            <v>m3</v>
          </cell>
          <cell r="F42">
            <v>0</v>
          </cell>
        </row>
        <row r="43">
          <cell r="A43" t="str">
            <v>1 A 01 111 01</v>
          </cell>
          <cell r="B43" t="str">
            <v>Esc. e carga material de jazida (consv)</v>
          </cell>
          <cell r="E43" t="str">
            <v>m3</v>
          </cell>
          <cell r="F43">
            <v>5.13</v>
          </cell>
        </row>
        <row r="44">
          <cell r="A44" t="str">
            <v>1 A 01 120 01</v>
          </cell>
          <cell r="B44" t="str">
            <v>Escav. e carga de mater. de jazida(const e restr)</v>
          </cell>
          <cell r="E44" t="str">
            <v>m3</v>
          </cell>
          <cell r="F44">
            <v>2.83</v>
          </cell>
        </row>
        <row r="45">
          <cell r="A45" t="str">
            <v>1 A 01 150 01</v>
          </cell>
          <cell r="B45" t="str">
            <v>Rocha p/ britagem c/ perfur. sobre esteira</v>
          </cell>
          <cell r="E45" t="str">
            <v>m3</v>
          </cell>
          <cell r="F45">
            <v>17.23</v>
          </cell>
        </row>
        <row r="46">
          <cell r="A46" t="str">
            <v>1 A 01 150 02</v>
          </cell>
          <cell r="B46" t="str">
            <v>Rocha p/ britagem com perfuratriz manual</v>
          </cell>
          <cell r="E46" t="str">
            <v>m3</v>
          </cell>
          <cell r="F46">
            <v>19.3</v>
          </cell>
        </row>
        <row r="47">
          <cell r="A47" t="str">
            <v>1 A 01 155 01</v>
          </cell>
          <cell r="B47" t="str">
            <v>Rachão e pedra-de-mão produzidos-(const e rest)</v>
          </cell>
          <cell r="E47" t="str">
            <v>m3</v>
          </cell>
          <cell r="F47">
            <v>13.77</v>
          </cell>
        </row>
        <row r="48">
          <cell r="A48" t="str">
            <v>1 A 01 170 01</v>
          </cell>
          <cell r="B48" t="str">
            <v>Areia extraída com equipamento tipo "drag-line"</v>
          </cell>
          <cell r="E48" t="str">
            <v>m3</v>
          </cell>
          <cell r="F48">
            <v>4.51</v>
          </cell>
        </row>
        <row r="49">
          <cell r="A49" t="str">
            <v>1 A 01 170 02</v>
          </cell>
          <cell r="B49" t="str">
            <v>Areia extraída com trator e carregadeira</v>
          </cell>
          <cell r="E49" t="str">
            <v>m3</v>
          </cell>
          <cell r="F49">
            <v>3.72</v>
          </cell>
        </row>
        <row r="50">
          <cell r="A50" t="str">
            <v>1 A 01 170 03</v>
          </cell>
          <cell r="B50" t="str">
            <v>Areia extraída com draga de sucção (tipo bomba)</v>
          </cell>
          <cell r="E50" t="str">
            <v>m3</v>
          </cell>
          <cell r="F50">
            <v>10.49</v>
          </cell>
        </row>
        <row r="51">
          <cell r="A51" t="str">
            <v>1 A 01 200 01</v>
          </cell>
          <cell r="B51" t="str">
            <v>Brita produzida em central de britagem de 80 m3/h</v>
          </cell>
          <cell r="E51" t="str">
            <v>m3</v>
          </cell>
          <cell r="F51">
            <v>16.3</v>
          </cell>
        </row>
        <row r="52">
          <cell r="A52" t="str">
            <v>1 A 01 200 02</v>
          </cell>
          <cell r="B52" t="str">
            <v>Brita produzida em central de britagem de 30 m3/h</v>
          </cell>
          <cell r="E52" t="str">
            <v>m3</v>
          </cell>
          <cell r="F52">
            <v>21.32</v>
          </cell>
        </row>
        <row r="53">
          <cell r="A53" t="str">
            <v>1 A 01 200 04</v>
          </cell>
          <cell r="B53" t="str">
            <v>Pedra de mão produzida manualmente (consv)</v>
          </cell>
          <cell r="E53" t="str">
            <v>m3</v>
          </cell>
          <cell r="F53">
            <v>24.22</v>
          </cell>
        </row>
        <row r="54">
          <cell r="A54" t="str">
            <v>1 A 01 390 02</v>
          </cell>
          <cell r="B54" t="str">
            <v>Usinagem de CBUQ (capa de rolamento)</v>
          </cell>
          <cell r="E54" t="str">
            <v>t</v>
          </cell>
          <cell r="F54">
            <v>21.02</v>
          </cell>
        </row>
        <row r="55">
          <cell r="A55" t="str">
            <v>1 A 01 390 03</v>
          </cell>
          <cell r="B55" t="str">
            <v>Usinagem de CBUQ (binder)</v>
          </cell>
          <cell r="E55" t="str">
            <v>t</v>
          </cell>
          <cell r="F55">
            <v>20.61</v>
          </cell>
        </row>
        <row r="56">
          <cell r="A56" t="str">
            <v>1 A 01 391 02</v>
          </cell>
          <cell r="B56" t="str">
            <v>Usinagem de areia-asfalto</v>
          </cell>
          <cell r="E56" t="str">
            <v>t</v>
          </cell>
          <cell r="F56">
            <v>23.73</v>
          </cell>
        </row>
        <row r="57">
          <cell r="A57" t="str">
            <v>1 A 01 395 01</v>
          </cell>
          <cell r="B57" t="str">
            <v>Usinagem de brita graduada</v>
          </cell>
          <cell r="E57" t="str">
            <v>m3</v>
          </cell>
          <cell r="F57">
            <v>28.11</v>
          </cell>
        </row>
        <row r="58">
          <cell r="A58" t="str">
            <v>1 A 01 395 02</v>
          </cell>
          <cell r="B58" t="str">
            <v>Usinagem de solo-brita</v>
          </cell>
          <cell r="E58" t="str">
            <v>m3</v>
          </cell>
          <cell r="F58">
            <v>15.54</v>
          </cell>
        </row>
        <row r="59">
          <cell r="A59" t="str">
            <v>1 A 01 396 01</v>
          </cell>
          <cell r="B59" t="str">
            <v>Usinagem de solo-cimento</v>
          </cell>
          <cell r="E59" t="str">
            <v>m3</v>
          </cell>
          <cell r="F59">
            <v>74.66</v>
          </cell>
        </row>
        <row r="60">
          <cell r="A60" t="str">
            <v>1 A 01 396 02</v>
          </cell>
          <cell r="B60" t="str">
            <v>Usinagem de solo melhorado com cimento.</v>
          </cell>
          <cell r="E60" t="str">
            <v>m3</v>
          </cell>
          <cell r="F60">
            <v>40.020000000000003</v>
          </cell>
        </row>
        <row r="61">
          <cell r="A61" t="str">
            <v>1 A 01 397 02</v>
          </cell>
          <cell r="B61" t="str">
            <v>Usinagem de P.M.F.</v>
          </cell>
          <cell r="E61" t="str">
            <v>m3</v>
          </cell>
          <cell r="F61">
            <v>27.83</v>
          </cell>
        </row>
        <row r="62">
          <cell r="A62" t="str">
            <v>1 A 01 398 02</v>
          </cell>
          <cell r="B62" t="str">
            <v>Usinagem de CBUQ p/ reciclagem em usina fixa.</v>
          </cell>
          <cell r="E62" t="str">
            <v>t</v>
          </cell>
          <cell r="F62">
            <v>17.48</v>
          </cell>
        </row>
        <row r="63">
          <cell r="A63" t="str">
            <v>1 A 01 401 01</v>
          </cell>
          <cell r="B63" t="str">
            <v>Fôrma comum de madeira</v>
          </cell>
          <cell r="E63" t="str">
            <v>m2</v>
          </cell>
          <cell r="F63">
            <v>23.01</v>
          </cell>
        </row>
        <row r="64">
          <cell r="A64" t="str">
            <v>1 A 01 402 01</v>
          </cell>
          <cell r="B64" t="str">
            <v>Fôrma de placa compensada resinada</v>
          </cell>
          <cell r="E64" t="str">
            <v>m2</v>
          </cell>
          <cell r="F64">
            <v>18.27</v>
          </cell>
        </row>
        <row r="65">
          <cell r="A65" t="str">
            <v>1 A 01 403 01</v>
          </cell>
          <cell r="B65" t="str">
            <v>Fôrma de placa compensada plastificada</v>
          </cell>
          <cell r="E65" t="str">
            <v>m2</v>
          </cell>
          <cell r="F65">
            <v>20.22</v>
          </cell>
        </row>
        <row r="66">
          <cell r="A66" t="str">
            <v>1 A 01 404 01</v>
          </cell>
          <cell r="B66" t="str">
            <v>Fôrma para tubulão</v>
          </cell>
          <cell r="E66" t="str">
            <v>m2</v>
          </cell>
          <cell r="F66">
            <v>12.33</v>
          </cell>
        </row>
        <row r="67">
          <cell r="A67" t="str">
            <v>1 A 01 407 01</v>
          </cell>
          <cell r="B67" t="str">
            <v>Confecção e lançam. de concreto magro em betoneira</v>
          </cell>
          <cell r="E67" t="str">
            <v>m3</v>
          </cell>
          <cell r="F67">
            <v>134.68</v>
          </cell>
        </row>
        <row r="68">
          <cell r="A68" t="str">
            <v>1 A 01 408 01</v>
          </cell>
          <cell r="B68" t="str">
            <v>Concreto fck=8MPa contr raz uso geral conf e lanç</v>
          </cell>
          <cell r="E68" t="str">
            <v>m3</v>
          </cell>
          <cell r="F68">
            <v>160.74</v>
          </cell>
        </row>
        <row r="69">
          <cell r="A69" t="str">
            <v>1 A 01 410 01</v>
          </cell>
          <cell r="B69" t="str">
            <v>Concreto fck=10MPa contr raz uso geral conf e lanç</v>
          </cell>
          <cell r="E69" t="str">
            <v>m3</v>
          </cell>
          <cell r="F69">
            <v>169.68</v>
          </cell>
        </row>
        <row r="70">
          <cell r="A70" t="str">
            <v>1 A 01 412 01</v>
          </cell>
          <cell r="B70" t="str">
            <v>Concreto fck=12MPa contr raz uso geral conf e lanç</v>
          </cell>
          <cell r="E70" t="str">
            <v>m3</v>
          </cell>
          <cell r="F70">
            <v>179.02</v>
          </cell>
        </row>
        <row r="71">
          <cell r="A71" t="str">
            <v>1 A 01 415 01</v>
          </cell>
          <cell r="B71" t="str">
            <v>Concr estr fck=15MPa contr raz uso ger conf e lanç</v>
          </cell>
          <cell r="E71" t="str">
            <v>m3</v>
          </cell>
          <cell r="F71">
            <v>189.13</v>
          </cell>
        </row>
        <row r="72">
          <cell r="A72" t="str">
            <v>1 A 01 418 01</v>
          </cell>
          <cell r="B72" t="str">
            <v>Concr estr fck=18MPa contr raz uso ger conf e lanç</v>
          </cell>
          <cell r="E72" t="str">
            <v>m3</v>
          </cell>
          <cell r="F72">
            <v>198.85</v>
          </cell>
        </row>
        <row r="73">
          <cell r="A73" t="str">
            <v>1 A 01 422 01</v>
          </cell>
          <cell r="B73" t="str">
            <v>Concr estr fck=22MPa contr raz uso ger conf e lanç</v>
          </cell>
          <cell r="E73" t="str">
            <v>m3</v>
          </cell>
          <cell r="F73">
            <v>216.35</v>
          </cell>
        </row>
        <row r="74">
          <cell r="A74" t="str">
            <v>1 A 01 423 00</v>
          </cell>
          <cell r="B74" t="str">
            <v>Concreto fck=18MPa para pré-moldados (tubos)</v>
          </cell>
          <cell r="E74" t="str">
            <v>m3</v>
          </cell>
          <cell r="F74">
            <v>192.05</v>
          </cell>
        </row>
        <row r="75">
          <cell r="A75" t="str">
            <v>1 A 01 424 00</v>
          </cell>
          <cell r="B75" t="str">
            <v>Concreto poroso para pré-moldados (tubos)</v>
          </cell>
          <cell r="E75" t="str">
            <v>m3</v>
          </cell>
          <cell r="F75">
            <v>195.59</v>
          </cell>
        </row>
        <row r="76">
          <cell r="A76" t="str">
            <v>1 A 01 450 01</v>
          </cell>
          <cell r="B76" t="str">
            <v>Escoramento de bueiros celulares</v>
          </cell>
          <cell r="E76" t="str">
            <v>m3</v>
          </cell>
          <cell r="F76">
            <v>22.81</v>
          </cell>
        </row>
        <row r="77">
          <cell r="A77" t="str">
            <v>1 A 01 512 10</v>
          </cell>
          <cell r="B77" t="str">
            <v>Concreto ciclópico fck=12 MPa</v>
          </cell>
          <cell r="E77" t="str">
            <v>m3</v>
          </cell>
          <cell r="F77">
            <v>135.63</v>
          </cell>
        </row>
        <row r="78">
          <cell r="A78" t="str">
            <v>1 A 01 515 10</v>
          </cell>
          <cell r="B78" t="str">
            <v>Concreto ciclópico fck=15 MPa</v>
          </cell>
          <cell r="E78" t="str">
            <v>m3</v>
          </cell>
          <cell r="F78">
            <v>142.71</v>
          </cell>
        </row>
        <row r="79">
          <cell r="A79" t="str">
            <v>1 A 01 580 01</v>
          </cell>
          <cell r="B79" t="str">
            <v>Fornecimento, preparo e colocação formas aço CA 60</v>
          </cell>
          <cell r="E79" t="str">
            <v>kg</v>
          </cell>
          <cell r="F79">
            <v>3.8</v>
          </cell>
        </row>
        <row r="80">
          <cell r="A80" t="str">
            <v>1 A 01 580 02</v>
          </cell>
          <cell r="B80" t="str">
            <v>Fornecimento, preparo e colocação formas aço CA 50</v>
          </cell>
          <cell r="E80" t="str">
            <v>kg</v>
          </cell>
          <cell r="F80">
            <v>3.62</v>
          </cell>
        </row>
        <row r="81">
          <cell r="A81" t="str">
            <v>1 A 01 580 03</v>
          </cell>
          <cell r="B81" t="str">
            <v>Fornecimento, preparo e colocação formas aço CA 25</v>
          </cell>
          <cell r="E81" t="str">
            <v>kg</v>
          </cell>
          <cell r="F81">
            <v>3.65</v>
          </cell>
        </row>
        <row r="82">
          <cell r="A82" t="str">
            <v>1 A 01 603 01</v>
          </cell>
          <cell r="B82" t="str">
            <v>Argamassa cimento-areia 1:3</v>
          </cell>
          <cell r="E82" t="str">
            <v>m3</v>
          </cell>
          <cell r="F82">
            <v>217.24</v>
          </cell>
        </row>
        <row r="83">
          <cell r="A83" t="str">
            <v>1 A 01 604 01</v>
          </cell>
          <cell r="B83" t="str">
            <v>Argamassa cimento-areia 1:4</v>
          </cell>
          <cell r="E83" t="str">
            <v>m3</v>
          </cell>
          <cell r="F83">
            <v>178.49</v>
          </cell>
        </row>
        <row r="84">
          <cell r="A84" t="str">
            <v>1 A 01 606 01</v>
          </cell>
          <cell r="B84" t="str">
            <v>Argamassa cimento-areia 1:6</v>
          </cell>
          <cell r="E84" t="str">
            <v>m3</v>
          </cell>
          <cell r="F84">
            <v>149.31</v>
          </cell>
        </row>
        <row r="85">
          <cell r="A85" t="str">
            <v>1 A 01 620 01</v>
          </cell>
          <cell r="B85" t="str">
            <v>Argamassa cimento-solo 1:10</v>
          </cell>
          <cell r="E85" t="str">
            <v>m3</v>
          </cell>
          <cell r="F85">
            <v>92.93</v>
          </cell>
        </row>
        <row r="86">
          <cell r="A86" t="str">
            <v>1 A 01 653 00</v>
          </cell>
          <cell r="B86" t="str">
            <v>Usinagem para sub-base de concreto rolado</v>
          </cell>
          <cell r="E86" t="str">
            <v>m3</v>
          </cell>
          <cell r="F86">
            <v>78.349999999999994</v>
          </cell>
        </row>
        <row r="87">
          <cell r="A87" t="str">
            <v>1 A 01 654 00</v>
          </cell>
          <cell r="B87" t="str">
            <v>Usinagem p/ sub-base de concr. de cimento portland</v>
          </cell>
          <cell r="E87" t="str">
            <v>m3</v>
          </cell>
          <cell r="F87">
            <v>80.790000000000006</v>
          </cell>
        </row>
        <row r="88">
          <cell r="A88" t="str">
            <v>1 A 01 656 00</v>
          </cell>
          <cell r="B88" t="str">
            <v>Usinagem p/ conc. de cim. portland c/ forma desliz</v>
          </cell>
          <cell r="E88" t="str">
            <v>m3</v>
          </cell>
          <cell r="F88">
            <v>198.02</v>
          </cell>
        </row>
        <row r="89">
          <cell r="A89" t="str">
            <v>1 A 01 657 00</v>
          </cell>
          <cell r="B89" t="str">
            <v>Usinagem p/ conc.cim. portland c/ equip. peq. por.</v>
          </cell>
          <cell r="E89" t="str">
            <v>m3</v>
          </cell>
          <cell r="F89">
            <v>204.65</v>
          </cell>
        </row>
        <row r="90">
          <cell r="A90" t="str">
            <v>1 A 01 700 00</v>
          </cell>
          <cell r="B90" t="str">
            <v>Fabricação de peças pré mold. de conc. p/ pavim.</v>
          </cell>
          <cell r="E90" t="str">
            <v>m3</v>
          </cell>
          <cell r="F90">
            <v>287.92</v>
          </cell>
        </row>
        <row r="91">
          <cell r="A91" t="str">
            <v>1 A 01 720 00</v>
          </cell>
          <cell r="B91" t="str">
            <v>Concreto fck=18MPa p/ pré-moldados (guarda-corpo)</v>
          </cell>
          <cell r="E91" t="str">
            <v>m3</v>
          </cell>
          <cell r="F91">
            <v>193.95</v>
          </cell>
        </row>
        <row r="92">
          <cell r="A92" t="str">
            <v>1 A 01 720 01</v>
          </cell>
          <cell r="B92" t="str">
            <v>Guarda-corpo tipo GM, moldado no local</v>
          </cell>
          <cell r="E92" t="str">
            <v>m</v>
          </cell>
          <cell r="F92">
            <v>135.57</v>
          </cell>
        </row>
        <row r="93">
          <cell r="A93" t="str">
            <v>1 A 01 720 02</v>
          </cell>
          <cell r="B93" t="str">
            <v>Fabricação de Guarda-corpo</v>
          </cell>
          <cell r="E93" t="str">
            <v>m</v>
          </cell>
          <cell r="F93">
            <v>24.2</v>
          </cell>
        </row>
        <row r="94">
          <cell r="A94" t="str">
            <v>1 A 01 725 01</v>
          </cell>
          <cell r="B94" t="str">
            <v>Fabricação de balizador de concreto</v>
          </cell>
          <cell r="E94" t="str">
            <v>un</v>
          </cell>
          <cell r="F94">
            <v>7.61</v>
          </cell>
        </row>
        <row r="95">
          <cell r="A95" t="str">
            <v>1 A 01 730 00</v>
          </cell>
          <cell r="B95" t="str">
            <v>Concreto fck=18MPa p/ pré moldados (mourões)</v>
          </cell>
          <cell r="E95" t="str">
            <v>m3</v>
          </cell>
          <cell r="F95">
            <v>222.81</v>
          </cell>
        </row>
        <row r="96">
          <cell r="A96" t="str">
            <v>1 A 01 730 01</v>
          </cell>
          <cell r="B96" t="str">
            <v>Fabr. mourão de concr. esticador seção quad. 15cm</v>
          </cell>
          <cell r="E96" t="str">
            <v>un</v>
          </cell>
          <cell r="F96">
            <v>23.5</v>
          </cell>
        </row>
        <row r="97">
          <cell r="A97" t="str">
            <v>1 A 01 730 02</v>
          </cell>
          <cell r="B97" t="str">
            <v>Fabr. mourão de concr esticador seção triang. 15cm</v>
          </cell>
          <cell r="E97" t="str">
            <v>un</v>
          </cell>
          <cell r="F97">
            <v>14.8</v>
          </cell>
        </row>
        <row r="98">
          <cell r="A98" t="str">
            <v>1 A 01 735 01</v>
          </cell>
          <cell r="B98" t="str">
            <v>Fabr. mourão de concreto suporte seção quad. 11cm</v>
          </cell>
          <cell r="E98" t="str">
            <v>un</v>
          </cell>
          <cell r="F98">
            <v>16.170000000000002</v>
          </cell>
        </row>
        <row r="99">
          <cell r="A99" t="str">
            <v>1 A 01 735 02</v>
          </cell>
          <cell r="B99" t="str">
            <v>Fabr. mourão de concr. suporte seção triang. 11cm</v>
          </cell>
          <cell r="E99" t="str">
            <v>un</v>
          </cell>
          <cell r="F99">
            <v>10.56</v>
          </cell>
        </row>
        <row r="100">
          <cell r="A100" t="str">
            <v>1 A 01 739 01</v>
          </cell>
          <cell r="B100" t="str">
            <v>Confecção de tubos de concreto D=0,20m</v>
          </cell>
          <cell r="E100" t="str">
            <v>m</v>
          </cell>
          <cell r="F100">
            <v>9.2100000000000009</v>
          </cell>
        </row>
        <row r="101">
          <cell r="A101" t="str">
            <v>1 A 01 740 01</v>
          </cell>
          <cell r="B101" t="str">
            <v>Confecção de tubos de concreto perfurado D=0,20m</v>
          </cell>
          <cell r="E101" t="str">
            <v>m</v>
          </cell>
          <cell r="F101">
            <v>9.43</v>
          </cell>
        </row>
        <row r="102">
          <cell r="A102" t="str">
            <v>1 A 01 741 01</v>
          </cell>
          <cell r="B102" t="str">
            <v>Confecção de tubos de concreto poroso D=0,20m</v>
          </cell>
          <cell r="E102" t="str">
            <v>m</v>
          </cell>
          <cell r="F102">
            <v>9.31</v>
          </cell>
        </row>
        <row r="103">
          <cell r="A103" t="str">
            <v>1 A 01 745 01</v>
          </cell>
          <cell r="B103" t="str">
            <v>Confecção de tubos de concreto D=0,30m</v>
          </cell>
          <cell r="E103" t="str">
            <v>m</v>
          </cell>
          <cell r="F103">
            <v>15.16</v>
          </cell>
        </row>
        <row r="104">
          <cell r="A104" t="str">
            <v>1 A 01 746 01</v>
          </cell>
          <cell r="B104" t="str">
            <v>Confecção de tubos de concreto perfurado D=0,30m</v>
          </cell>
          <cell r="E104" t="str">
            <v>m</v>
          </cell>
          <cell r="F104">
            <v>15.38</v>
          </cell>
        </row>
        <row r="105">
          <cell r="A105" t="str">
            <v>1 A 01 747 01</v>
          </cell>
          <cell r="B105" t="str">
            <v>Confecção de tubos de concreto poroso D=0,30m</v>
          </cell>
          <cell r="E105" t="str">
            <v>m</v>
          </cell>
          <cell r="F105">
            <v>15.36</v>
          </cell>
        </row>
        <row r="106">
          <cell r="A106" t="str">
            <v>1 A 01 751 01</v>
          </cell>
          <cell r="B106" t="str">
            <v>Confecção de tubos de concreto D=0,40m</v>
          </cell>
          <cell r="E106" t="str">
            <v>m</v>
          </cell>
          <cell r="F106">
            <v>22.53</v>
          </cell>
        </row>
        <row r="107">
          <cell r="A107" t="str">
            <v>1 A 01 752 01</v>
          </cell>
          <cell r="B107" t="str">
            <v>Confecção de tubos de concreto perfurado D=0,40m</v>
          </cell>
          <cell r="E107" t="str">
            <v>m</v>
          </cell>
          <cell r="F107">
            <v>22.75</v>
          </cell>
        </row>
        <row r="108">
          <cell r="A108" t="str">
            <v>1 A 01 753 01</v>
          </cell>
          <cell r="B108" t="str">
            <v>Confecção de tubos de concreto poroso D=0,40m</v>
          </cell>
          <cell r="E108" t="str">
            <v>m</v>
          </cell>
          <cell r="F108">
            <v>22.84</v>
          </cell>
        </row>
        <row r="109">
          <cell r="A109" t="str">
            <v>1 A 01 755 01</v>
          </cell>
          <cell r="B109" t="str">
            <v>Confecção de tubos de concreto armado D=0,60m CA-4</v>
          </cell>
          <cell r="E109" t="str">
            <v>m</v>
          </cell>
          <cell r="F109">
            <v>90.58</v>
          </cell>
        </row>
        <row r="110">
          <cell r="A110" t="str">
            <v>1 A 01 760 01</v>
          </cell>
          <cell r="B110" t="str">
            <v>Confecção de tubos de concreto armado D=0,80m CA-4</v>
          </cell>
          <cell r="E110" t="str">
            <v>m</v>
          </cell>
          <cell r="F110">
            <v>138.6</v>
          </cell>
        </row>
        <row r="111">
          <cell r="A111" t="str">
            <v>1 A 01 765 01</v>
          </cell>
          <cell r="B111" t="str">
            <v>Confecção de tubos de concreto armado D=1,00m CA-4</v>
          </cell>
          <cell r="E111" t="str">
            <v>m</v>
          </cell>
          <cell r="F111">
            <v>209.05</v>
          </cell>
        </row>
        <row r="112">
          <cell r="A112" t="str">
            <v>1 A 01 770 01</v>
          </cell>
          <cell r="B112" t="str">
            <v>Confecção de tubos de concreto armado D=1,20m CA-4</v>
          </cell>
          <cell r="E112" t="str">
            <v>m</v>
          </cell>
          <cell r="F112">
            <v>290.89</v>
          </cell>
        </row>
        <row r="113">
          <cell r="A113" t="str">
            <v>1 A 01 775 01</v>
          </cell>
          <cell r="B113" t="str">
            <v>Confecção de tubos de concreto armado D=1,50m CA-4</v>
          </cell>
          <cell r="E113" t="str">
            <v>m</v>
          </cell>
          <cell r="F113">
            <v>452.94</v>
          </cell>
        </row>
        <row r="114">
          <cell r="A114" t="str">
            <v>1 A 01 780 01</v>
          </cell>
          <cell r="B114" t="str">
            <v>Obtenção de grama para replantio</v>
          </cell>
          <cell r="E114" t="str">
            <v>m2</v>
          </cell>
          <cell r="F114">
            <v>0.67</v>
          </cell>
        </row>
        <row r="115">
          <cell r="A115" t="str">
            <v>1 A 01 790 01</v>
          </cell>
          <cell r="B115" t="str">
            <v>Guia de madeira - 2,5 x 7,0 cm</v>
          </cell>
          <cell r="E115" t="str">
            <v>m</v>
          </cell>
          <cell r="F115">
            <v>0.94</v>
          </cell>
        </row>
        <row r="116">
          <cell r="A116" t="str">
            <v>1 A 01 790 02</v>
          </cell>
          <cell r="B116" t="str">
            <v>Guia de madeira - 2,5 x 10,0 cm</v>
          </cell>
          <cell r="E116" t="str">
            <v>m</v>
          </cell>
          <cell r="F116">
            <v>1.19</v>
          </cell>
        </row>
        <row r="117">
          <cell r="A117" t="str">
            <v>1 A 01 800 01</v>
          </cell>
          <cell r="B117" t="str">
            <v>Chapa de aço 16 rec. para placa de sinalização</v>
          </cell>
          <cell r="E117" t="str">
            <v>m2</v>
          </cell>
          <cell r="F117">
            <v>14.12</v>
          </cell>
        </row>
        <row r="118">
          <cell r="A118" t="str">
            <v>1 A 01 810 01</v>
          </cell>
          <cell r="B118" t="str">
            <v>Calha metálica semi-circular D=0,40 m</v>
          </cell>
          <cell r="E118" t="str">
            <v>m</v>
          </cell>
          <cell r="F118">
            <v>94.26</v>
          </cell>
        </row>
        <row r="119">
          <cell r="A119" t="str">
            <v>1 A 01 850 01</v>
          </cell>
          <cell r="B119" t="str">
            <v>Confecção de placa de sinalização semi-refletiva</v>
          </cell>
          <cell r="E119" t="str">
            <v>m2</v>
          </cell>
          <cell r="F119">
            <v>111.28</v>
          </cell>
        </row>
        <row r="120">
          <cell r="A120" t="str">
            <v>1 A 01 860 01</v>
          </cell>
          <cell r="B120" t="str">
            <v>Confecção de placa de sinalização tot. refletiva</v>
          </cell>
          <cell r="E120" t="str">
            <v>m2</v>
          </cell>
          <cell r="F120">
            <v>156.53</v>
          </cell>
        </row>
        <row r="121">
          <cell r="A121" t="str">
            <v>1 A 01 870 01</v>
          </cell>
          <cell r="B121" t="str">
            <v>Confecção de suporte e travessa p/ placa de sinal.</v>
          </cell>
          <cell r="E121" t="str">
            <v>un</v>
          </cell>
          <cell r="F121">
            <v>18.64</v>
          </cell>
        </row>
        <row r="122">
          <cell r="A122" t="str">
            <v>1 A 01 890 01</v>
          </cell>
          <cell r="B122" t="str">
            <v>Escavação manual em material de 1a categoria</v>
          </cell>
          <cell r="E122" t="str">
            <v>m3</v>
          </cell>
          <cell r="F122">
            <v>14.07</v>
          </cell>
        </row>
        <row r="123">
          <cell r="A123" t="str">
            <v>1 A 01 891 01</v>
          </cell>
          <cell r="B123" t="str">
            <v>Escavação manual de vala em material de 1a cat.</v>
          </cell>
          <cell r="E123" t="str">
            <v>m3</v>
          </cell>
          <cell r="F123">
            <v>16.27</v>
          </cell>
        </row>
        <row r="124">
          <cell r="A124" t="str">
            <v>1 A 01 892 01</v>
          </cell>
          <cell r="B124" t="str">
            <v>Escavação mecânica de vala em material de 1a cat.</v>
          </cell>
          <cell r="E124" t="str">
            <v>m3</v>
          </cell>
          <cell r="F124">
            <v>2.74</v>
          </cell>
        </row>
        <row r="125">
          <cell r="A125" t="str">
            <v>1 A 01 893 01</v>
          </cell>
          <cell r="B125" t="str">
            <v>Compactação manual</v>
          </cell>
          <cell r="E125" t="str">
            <v>m3</v>
          </cell>
          <cell r="F125">
            <v>7.11</v>
          </cell>
        </row>
        <row r="126">
          <cell r="A126" t="str">
            <v>1 A 01 894 01</v>
          </cell>
          <cell r="B126" t="str">
            <v>Lastro de brita</v>
          </cell>
          <cell r="E126" t="str">
            <v>m3</v>
          </cell>
          <cell r="F126">
            <v>24.14</v>
          </cell>
        </row>
        <row r="127">
          <cell r="A127" t="str">
            <v>1 A 99 001 00</v>
          </cell>
          <cell r="B127" t="str">
            <v>Mistura areia-asfalto usinada a frio</v>
          </cell>
          <cell r="E127" t="str">
            <v>m3</v>
          </cell>
          <cell r="F127">
            <v>0</v>
          </cell>
        </row>
        <row r="128">
          <cell r="A128" t="str">
            <v>1 A 99 002 00</v>
          </cell>
          <cell r="B128" t="str">
            <v>Mistura areia-asfalto usinada a quente</v>
          </cell>
          <cell r="E128" t="str">
            <v>m3</v>
          </cell>
          <cell r="F128">
            <v>0</v>
          </cell>
        </row>
        <row r="129">
          <cell r="A129" t="str">
            <v>1 A 99 003 00</v>
          </cell>
          <cell r="B129" t="str">
            <v>Mistura betuminosa usinada a frio</v>
          </cell>
          <cell r="E129" t="str">
            <v>m3</v>
          </cell>
          <cell r="F129">
            <v>0</v>
          </cell>
        </row>
        <row r="130">
          <cell r="A130" t="str">
            <v>1 A 99 004 00</v>
          </cell>
          <cell r="B130" t="str">
            <v>Mistura betuminosa usinada a quente</v>
          </cell>
          <cell r="E130" t="str">
            <v>m3</v>
          </cell>
          <cell r="F130">
            <v>0</v>
          </cell>
        </row>
        <row r="131">
          <cell r="A131" t="str">
            <v>1 A 99 005 00</v>
          </cell>
          <cell r="B131" t="str">
            <v>Mistura betuminosa</v>
          </cell>
          <cell r="E131" t="str">
            <v>m3</v>
          </cell>
          <cell r="F131">
            <v>0</v>
          </cell>
        </row>
        <row r="132">
          <cell r="A132" t="str">
            <v>1 B 00 301 00</v>
          </cell>
          <cell r="B132" t="str">
            <v>Alvenaria de pedra argamassada</v>
          </cell>
          <cell r="E132" t="str">
            <v>m3</v>
          </cell>
          <cell r="F132">
            <v>105.07</v>
          </cell>
        </row>
        <row r="133">
          <cell r="A133" t="str">
            <v>1 B 00 902 01</v>
          </cell>
          <cell r="B133" t="str">
            <v>Alvenaria de tijolos</v>
          </cell>
          <cell r="E133" t="str">
            <v>m2</v>
          </cell>
          <cell r="F133">
            <v>25</v>
          </cell>
        </row>
        <row r="134">
          <cell r="A134" t="str">
            <v>1 B 00 903 01</v>
          </cell>
          <cell r="B134" t="str">
            <v>Dentes para bueiros duplos D=1,00 m</v>
          </cell>
          <cell r="E134" t="str">
            <v>und</v>
          </cell>
          <cell r="F134">
            <v>79.489999999999995</v>
          </cell>
        </row>
        <row r="135">
          <cell r="A135" t="str">
            <v>1 B 00 904 01</v>
          </cell>
          <cell r="B135" t="str">
            <v>Dentes para bueiros duplos D=1,20 m</v>
          </cell>
          <cell r="E135" t="str">
            <v>und</v>
          </cell>
          <cell r="F135">
            <v>89.9</v>
          </cell>
        </row>
        <row r="136">
          <cell r="A136" t="str">
            <v>1 B 00 905 01</v>
          </cell>
          <cell r="B136" t="str">
            <v>Dentes para bueiros duplos D=1,50 m</v>
          </cell>
          <cell r="E136" t="str">
            <v>und</v>
          </cell>
          <cell r="F136">
            <v>111.04</v>
          </cell>
        </row>
        <row r="137">
          <cell r="A137" t="str">
            <v>1 B 00 906 01</v>
          </cell>
          <cell r="B137" t="str">
            <v>Dentes para bueiros simples D=0,60 m</v>
          </cell>
          <cell r="E137" t="str">
            <v>und</v>
          </cell>
          <cell r="F137">
            <v>26.82</v>
          </cell>
        </row>
        <row r="138">
          <cell r="A138" t="str">
            <v>1 B 00 907 01</v>
          </cell>
          <cell r="B138" t="str">
            <v>Dentes para bueiros simples D=0,80 m</v>
          </cell>
          <cell r="E138" t="str">
            <v>und</v>
          </cell>
          <cell r="F138">
            <v>33.369999999999997</v>
          </cell>
        </row>
        <row r="139">
          <cell r="A139" t="str">
            <v>1 B 00 908 01</v>
          </cell>
          <cell r="B139" t="str">
            <v>Dentes para bueiros simples D=1,00 m</v>
          </cell>
          <cell r="E139" t="str">
            <v>und</v>
          </cell>
          <cell r="F139">
            <v>39.67</v>
          </cell>
        </row>
        <row r="140">
          <cell r="A140" t="str">
            <v>1 B 00 909 01</v>
          </cell>
          <cell r="B140" t="str">
            <v>Dentes para bueiros simples D=1,20 m</v>
          </cell>
          <cell r="E140" t="str">
            <v>und</v>
          </cell>
          <cell r="F140">
            <v>45.01</v>
          </cell>
        </row>
        <row r="141">
          <cell r="A141" t="str">
            <v>1 B 00 910 01</v>
          </cell>
          <cell r="B141" t="str">
            <v>Dentes para bueiros simples D=1,50 m</v>
          </cell>
          <cell r="E141" t="str">
            <v>und</v>
          </cell>
          <cell r="F141">
            <v>57.18</v>
          </cell>
        </row>
        <row r="142">
          <cell r="A142" t="str">
            <v>1 B 00 911 01</v>
          </cell>
          <cell r="B142" t="str">
            <v>Dentes para bueiros triplos D=1,00 m</v>
          </cell>
          <cell r="E142" t="str">
            <v>und</v>
          </cell>
          <cell r="F142">
            <v>116.43</v>
          </cell>
        </row>
        <row r="143">
          <cell r="A143" t="str">
            <v>1 B 00 912 01</v>
          </cell>
          <cell r="B143" t="str">
            <v>Dentes para bueiros triplos D=1,20 m</v>
          </cell>
          <cell r="E143" t="str">
            <v>und</v>
          </cell>
          <cell r="F143">
            <v>134.91999999999999</v>
          </cell>
        </row>
        <row r="144">
          <cell r="A144" t="str">
            <v>1 B 00 913 01</v>
          </cell>
          <cell r="B144" t="str">
            <v>Dentes para bueiros triplos D=1,50 m</v>
          </cell>
          <cell r="E144" t="str">
            <v>und</v>
          </cell>
          <cell r="F144">
            <v>164.46</v>
          </cell>
        </row>
        <row r="145">
          <cell r="A145" t="str">
            <v>1 B 00 999 06</v>
          </cell>
          <cell r="B145" t="str">
            <v>Solo local / selo de argila apiloado</v>
          </cell>
          <cell r="E145" t="str">
            <v>m3</v>
          </cell>
          <cell r="F145">
            <v>7.62</v>
          </cell>
        </row>
        <row r="146">
          <cell r="A146" t="str">
            <v>1 B 02 702 00</v>
          </cell>
          <cell r="B146" t="str">
            <v>Limp. e enchim. junta pav. concr. (const e rest)</v>
          </cell>
          <cell r="E146" t="str">
            <v>m</v>
          </cell>
          <cell r="F146">
            <v>1.99</v>
          </cell>
        </row>
        <row r="147">
          <cell r="B147" t="str">
            <v>Construção</v>
          </cell>
        </row>
        <row r="148">
          <cell r="A148" t="str">
            <v>2 S 01 000 00</v>
          </cell>
          <cell r="B148" t="str">
            <v>Desm. dest. limpeza áreas c/arv. diam. até 0,15 m</v>
          </cell>
          <cell r="E148" t="str">
            <v>m2</v>
          </cell>
          <cell r="F148">
            <v>0.21</v>
          </cell>
        </row>
        <row r="149">
          <cell r="A149" t="str">
            <v>2 S 01 010 00</v>
          </cell>
          <cell r="B149" t="str">
            <v>Destocamento de árvores D=0,15 a 0,30 m</v>
          </cell>
          <cell r="E149" t="str">
            <v>und</v>
          </cell>
          <cell r="F149">
            <v>21.1</v>
          </cell>
        </row>
        <row r="150">
          <cell r="A150" t="str">
            <v>2 S 01 012 00</v>
          </cell>
          <cell r="B150" t="str">
            <v>Destocamento de árvores c/diâm. &gt; 0,30 m</v>
          </cell>
          <cell r="E150" t="str">
            <v>und</v>
          </cell>
          <cell r="F150">
            <v>52.76</v>
          </cell>
        </row>
        <row r="151">
          <cell r="A151" t="str">
            <v>2 S 01 100 01</v>
          </cell>
          <cell r="B151" t="str">
            <v>Esc. carga transp. mat 1ª cat DMT 50 m</v>
          </cell>
          <cell r="E151" t="str">
            <v>m3</v>
          </cell>
          <cell r="F151">
            <v>1.1200000000000001</v>
          </cell>
        </row>
        <row r="152">
          <cell r="A152" t="str">
            <v>2 S 01 100 02</v>
          </cell>
          <cell r="B152" t="str">
            <v>Esc. carga transp. mat 1ª cat DMT 50 a 200m c/m</v>
          </cell>
          <cell r="E152" t="str">
            <v>m3</v>
          </cell>
          <cell r="F152">
            <v>3.48</v>
          </cell>
        </row>
        <row r="153">
          <cell r="A153" t="str">
            <v>2 S 01 100 03</v>
          </cell>
          <cell r="B153" t="str">
            <v>Esc. carga transp. mat 1ª cat DMT 200 a 400m c/m</v>
          </cell>
          <cell r="E153" t="str">
            <v>m3</v>
          </cell>
          <cell r="F153">
            <v>4.2300000000000004</v>
          </cell>
        </row>
        <row r="154">
          <cell r="A154" t="str">
            <v>2 S 01 100 04</v>
          </cell>
          <cell r="B154" t="str">
            <v>Esc. carga transp. mat 1ª cat DMT 400 a 600m c/m</v>
          </cell>
          <cell r="E154" t="str">
            <v>m3</v>
          </cell>
          <cell r="F154">
            <v>5.0199999999999996</v>
          </cell>
        </row>
        <row r="155">
          <cell r="A155" t="str">
            <v>2 S 01 100 05</v>
          </cell>
          <cell r="B155" t="str">
            <v>Esc. carga transp. mat 1ª cat DMT 600 a 800m c/m</v>
          </cell>
          <cell r="E155" t="str">
            <v>m3</v>
          </cell>
          <cell r="F155">
            <v>5.72</v>
          </cell>
        </row>
        <row r="156">
          <cell r="A156" t="str">
            <v>2 S 01 100 06</v>
          </cell>
          <cell r="B156" t="str">
            <v>Esc. carga transp. mat 1ª cat DMT 800 a 1000m c/m</v>
          </cell>
          <cell r="E156" t="str">
            <v>m3</v>
          </cell>
          <cell r="F156">
            <v>6.59</v>
          </cell>
        </row>
        <row r="157">
          <cell r="A157" t="str">
            <v>2 S 01 100 07</v>
          </cell>
          <cell r="B157" t="str">
            <v>Esc. carga transp. mat 1ª cat DMT 1000 a 1200m c/m</v>
          </cell>
          <cell r="E157" t="str">
            <v>m3</v>
          </cell>
          <cell r="F157">
            <v>7.51</v>
          </cell>
        </row>
        <row r="158">
          <cell r="A158" t="str">
            <v>2 S 01 100 08</v>
          </cell>
          <cell r="B158" t="str">
            <v>Esc. carga transp. mat 1ª cat DMT 1200 a 1400m c/m</v>
          </cell>
          <cell r="E158" t="str">
            <v>m3</v>
          </cell>
          <cell r="F158">
            <v>8.36</v>
          </cell>
        </row>
        <row r="159">
          <cell r="A159" t="str">
            <v>2 S 01 100 09</v>
          </cell>
          <cell r="B159" t="str">
            <v>Esc. carga tr. mat 1ª c. DMT 50 a 200m c/carreg</v>
          </cell>
          <cell r="E159" t="str">
            <v>m3</v>
          </cell>
          <cell r="F159">
            <v>3.63</v>
          </cell>
        </row>
        <row r="160">
          <cell r="A160" t="str">
            <v>2 S 01 100 10</v>
          </cell>
          <cell r="B160" t="str">
            <v>Esc. carga tr. mat 1ª c. DMT 200 a 400m c/carreg</v>
          </cell>
          <cell r="E160" t="str">
            <v>m3</v>
          </cell>
          <cell r="F160">
            <v>3.91</v>
          </cell>
        </row>
        <row r="161">
          <cell r="A161" t="str">
            <v>2 S 01 100 11</v>
          </cell>
          <cell r="B161" t="str">
            <v>Esc. carga tr. mat 1ª c. DMT 400 a 600m c/carreg</v>
          </cell>
          <cell r="E161" t="str">
            <v>m3</v>
          </cell>
          <cell r="F161">
            <v>4.1100000000000003</v>
          </cell>
        </row>
        <row r="162">
          <cell r="A162" t="str">
            <v>2 S 01 100 12</v>
          </cell>
          <cell r="B162" t="str">
            <v>Esc. carga tr. mat 1ª c. DMT 600 a 800m c/carreg</v>
          </cell>
          <cell r="E162" t="str">
            <v>m3</v>
          </cell>
          <cell r="F162">
            <v>4.47</v>
          </cell>
        </row>
        <row r="163">
          <cell r="A163" t="str">
            <v>2 S 01 100 13</v>
          </cell>
          <cell r="B163" t="str">
            <v>Esc. carga tr. mat 1ª c. DMT 800 a 1000m c/carreg</v>
          </cell>
          <cell r="E163" t="str">
            <v>m3</v>
          </cell>
          <cell r="F163">
            <v>4.68</v>
          </cell>
        </row>
        <row r="164">
          <cell r="A164" t="str">
            <v>2 S 01 100 14</v>
          </cell>
          <cell r="B164" t="str">
            <v>Esc. carga tr. mat 1ª c. DMT 1000 a 1200m c/carreg</v>
          </cell>
          <cell r="E164" t="str">
            <v>m3</v>
          </cell>
          <cell r="F164">
            <v>4.97</v>
          </cell>
        </row>
        <row r="165">
          <cell r="A165" t="str">
            <v>2 S 01 100 15</v>
          </cell>
          <cell r="B165" t="str">
            <v>Esc. carga tr. mat 1ª c. DMT 1200 a 1400m c/carreg</v>
          </cell>
          <cell r="E165" t="str">
            <v>m3</v>
          </cell>
          <cell r="F165">
            <v>5.14</v>
          </cell>
        </row>
        <row r="166">
          <cell r="A166" t="str">
            <v>2 S 01 100 16</v>
          </cell>
          <cell r="B166" t="str">
            <v>Esc. carga tr. mat 1ª c. DMT 1400 a 1600m c/carreg</v>
          </cell>
          <cell r="E166" t="str">
            <v>m3</v>
          </cell>
          <cell r="F166">
            <v>5.31</v>
          </cell>
        </row>
        <row r="167">
          <cell r="A167" t="str">
            <v>2 S 01 100 17</v>
          </cell>
          <cell r="B167" t="str">
            <v>Esc. carga tr. mat 1ª c. DMT 1600 a 1800m c/carreg</v>
          </cell>
          <cell r="E167" t="str">
            <v>m3</v>
          </cell>
          <cell r="F167">
            <v>5.44</v>
          </cell>
        </row>
        <row r="168">
          <cell r="A168" t="str">
            <v>2 S 01 100 18</v>
          </cell>
          <cell r="B168" t="str">
            <v>Esc. carga tr. mat 1ª c. DMT 1800 a 2000m c/carreg</v>
          </cell>
          <cell r="E168" t="str">
            <v>m3</v>
          </cell>
          <cell r="F168">
            <v>5.72</v>
          </cell>
        </row>
        <row r="169">
          <cell r="A169" t="str">
            <v>2 S 01 100 19</v>
          </cell>
          <cell r="B169" t="str">
            <v>Esc. carga tr. mat 1ª c. DMT 2000 a 3000m c/carreg</v>
          </cell>
          <cell r="E169" t="str">
            <v>m3</v>
          </cell>
          <cell r="F169">
            <v>6.42</v>
          </cell>
        </row>
        <row r="170">
          <cell r="A170" t="str">
            <v>2 S 01 100 20</v>
          </cell>
          <cell r="B170" t="str">
            <v>Esc. carga tr. mat 1ª c. DMT 3000 a 5000m c/carreg</v>
          </cell>
          <cell r="E170" t="str">
            <v>m3</v>
          </cell>
          <cell r="F170">
            <v>8.36</v>
          </cell>
        </row>
        <row r="171">
          <cell r="A171" t="str">
            <v>2 S 01 100 21</v>
          </cell>
          <cell r="B171" t="str">
            <v>Escavação carga transp. manual mat.1a cat. DT=20m</v>
          </cell>
          <cell r="E171" t="str">
            <v>m3</v>
          </cell>
          <cell r="F171">
            <v>15.59</v>
          </cell>
        </row>
        <row r="172">
          <cell r="A172" t="str">
            <v>2 S 01 100 22</v>
          </cell>
          <cell r="B172" t="str">
            <v>Esc. carga transp. mat 1ª cat DMT 50 a 200m c/e</v>
          </cell>
          <cell r="E172" t="str">
            <v>m3</v>
          </cell>
          <cell r="F172">
            <v>3.51</v>
          </cell>
        </row>
        <row r="173">
          <cell r="A173" t="str">
            <v>2 S 01 100 23</v>
          </cell>
          <cell r="B173" t="str">
            <v>Esc. carga transp. mat 1ª cat DMT 200 a 400m c/e</v>
          </cell>
          <cell r="E173" t="str">
            <v>m3</v>
          </cell>
          <cell r="F173">
            <v>3.86</v>
          </cell>
        </row>
        <row r="174">
          <cell r="A174" t="str">
            <v>2 S 01 100 24</v>
          </cell>
          <cell r="B174" t="str">
            <v>Esc. carga transp. mat 1ª cat DMT 400 a 600m c/e</v>
          </cell>
          <cell r="E174" t="str">
            <v>m3</v>
          </cell>
          <cell r="F174">
            <v>4.0599999999999996</v>
          </cell>
        </row>
        <row r="175">
          <cell r="A175" t="str">
            <v>2 S 01 100 25</v>
          </cell>
          <cell r="B175" t="str">
            <v>Esc. carga transp. mat 1ª cat DMT 600 a 800m c/e</v>
          </cell>
          <cell r="E175" t="str">
            <v>m3</v>
          </cell>
          <cell r="F175">
            <v>4.3600000000000003</v>
          </cell>
        </row>
        <row r="176">
          <cell r="A176" t="str">
            <v>2 S 01 100 26</v>
          </cell>
          <cell r="B176" t="str">
            <v>Esc. carga transp. mat 1ª cat DMT 800 a 1000m c/e</v>
          </cell>
          <cell r="E176" t="str">
            <v>m3</v>
          </cell>
          <cell r="F176">
            <v>4.6500000000000004</v>
          </cell>
        </row>
        <row r="177">
          <cell r="A177" t="str">
            <v>2 S 01 100 27</v>
          </cell>
          <cell r="B177" t="str">
            <v>Esc. carga transp. mat 1ª cat DMT 1000 a 1200m c/e</v>
          </cell>
          <cell r="E177" t="str">
            <v>m3</v>
          </cell>
          <cell r="F177">
            <v>4.88</v>
          </cell>
        </row>
        <row r="178">
          <cell r="A178" t="str">
            <v>2 S 01 100 28</v>
          </cell>
          <cell r="B178" t="str">
            <v>Esc. carga transp. mat 1ª cat DMT 1200 a 1400m c/e</v>
          </cell>
          <cell r="E178" t="str">
            <v>m3</v>
          </cell>
          <cell r="F178">
            <v>5.05</v>
          </cell>
        </row>
        <row r="179">
          <cell r="A179" t="str">
            <v>2 S 01 100 29</v>
          </cell>
          <cell r="B179" t="str">
            <v>Esc. carga transp. mat 1ª cat DMT 1400 a 1600m c/e</v>
          </cell>
          <cell r="E179" t="str">
            <v>m3</v>
          </cell>
          <cell r="F179">
            <v>5.33</v>
          </cell>
        </row>
        <row r="180">
          <cell r="A180" t="str">
            <v>2 S 01 100 30</v>
          </cell>
          <cell r="B180" t="str">
            <v>Esc. carga transp. mat 1ª cat DMT 1600 a 1800m c/e</v>
          </cell>
          <cell r="E180" t="str">
            <v>m3</v>
          </cell>
          <cell r="F180">
            <v>5.41</v>
          </cell>
        </row>
        <row r="181">
          <cell r="A181" t="str">
            <v>2 S 01 100 31</v>
          </cell>
          <cell r="B181" t="str">
            <v>Esc. carga transp. mat 1ª cat DMT 1800 a 2000m c/e</v>
          </cell>
          <cell r="E181" t="str">
            <v>m3</v>
          </cell>
          <cell r="F181">
            <v>5.63</v>
          </cell>
        </row>
        <row r="182">
          <cell r="A182" t="str">
            <v>2 S 01 100 32</v>
          </cell>
          <cell r="B182" t="str">
            <v>Esc. carga transp. mat 1ª cat DMT 2000 a 3000m c/e</v>
          </cell>
          <cell r="E182" t="str">
            <v>m3</v>
          </cell>
          <cell r="F182">
            <v>6.35</v>
          </cell>
        </row>
        <row r="183">
          <cell r="A183" t="str">
            <v>2 S 01 100 33</v>
          </cell>
          <cell r="B183" t="str">
            <v>Esc. carga transp. mat 1ª cat DMT 3000 a 5000m c/e</v>
          </cell>
          <cell r="E183" t="str">
            <v>m3</v>
          </cell>
          <cell r="F183">
            <v>8.32</v>
          </cell>
        </row>
        <row r="184">
          <cell r="A184" t="str">
            <v>2 S 01 101 01</v>
          </cell>
          <cell r="B184" t="str">
            <v>Esc. carga transp. mat 2ª cat DMT 50m</v>
          </cell>
          <cell r="E184" t="str">
            <v>m3</v>
          </cell>
          <cell r="F184">
            <v>2.38</v>
          </cell>
        </row>
        <row r="185">
          <cell r="A185" t="str">
            <v>2 S 01 101 02</v>
          </cell>
          <cell r="B185" t="str">
            <v>Esc. carga transp. mat 2ª cat DMT 50 a 200m c/m</v>
          </cell>
          <cell r="E185" t="str">
            <v>m3</v>
          </cell>
          <cell r="F185">
            <v>6.04</v>
          </cell>
        </row>
        <row r="186">
          <cell r="A186" t="str">
            <v>2 S 01 101 03</v>
          </cell>
          <cell r="B186" t="str">
            <v>Esc. carga transp. mat 2ª cat DMT 200 a 400m c/m</v>
          </cell>
          <cell r="E186" t="str">
            <v>m3</v>
          </cell>
          <cell r="F186">
            <v>6.06</v>
          </cell>
        </row>
        <row r="187">
          <cell r="A187" t="str">
            <v>2 S 01 101 04</v>
          </cell>
          <cell r="B187" t="str">
            <v>Esc. carga transp. mat 2ª cat DMT 400 a 600m c/m</v>
          </cell>
          <cell r="E187" t="str">
            <v>m3</v>
          </cell>
          <cell r="F187">
            <v>7.35</v>
          </cell>
        </row>
        <row r="188">
          <cell r="A188" t="str">
            <v>2 S 01 101 05</v>
          </cell>
          <cell r="B188" t="str">
            <v>Esc. carga transp. mat 2ª cat DMT 600 a 800m c/m</v>
          </cell>
          <cell r="E188" t="str">
            <v>m3</v>
          </cell>
          <cell r="F188">
            <v>8.65</v>
          </cell>
        </row>
        <row r="189">
          <cell r="A189" t="str">
            <v>2 S 01 101 06</v>
          </cell>
          <cell r="B189" t="str">
            <v>Esc. carga transp. mat 2ª cat DMT 800 a 1000m c/m</v>
          </cell>
          <cell r="E189" t="str">
            <v>m3</v>
          </cell>
          <cell r="F189">
            <v>9.9499999999999993</v>
          </cell>
        </row>
        <row r="190">
          <cell r="A190" t="str">
            <v>2 S 01 101 07</v>
          </cell>
          <cell r="B190" t="str">
            <v>Esc. carga transp. mat 2ª cat DMT 1000 a 1200m c/m</v>
          </cell>
          <cell r="E190" t="str">
            <v>m3</v>
          </cell>
          <cell r="F190">
            <v>9.9600000000000009</v>
          </cell>
        </row>
        <row r="191">
          <cell r="A191" t="str">
            <v>2 S 01 101 08</v>
          </cell>
          <cell r="B191" t="str">
            <v>Esc. carga transp. mat 2ª cat DMT 1200 a 1400m c/m</v>
          </cell>
          <cell r="E191" t="str">
            <v>m3</v>
          </cell>
          <cell r="F191">
            <v>11.26</v>
          </cell>
        </row>
        <row r="192">
          <cell r="A192" t="str">
            <v>2 S 01 101 09</v>
          </cell>
          <cell r="B192" t="str">
            <v>Esc. carga tr. mat 2ª c. DMT 50 a 200m c/carreg</v>
          </cell>
          <cell r="E192" t="str">
            <v>m3</v>
          </cell>
          <cell r="F192">
            <v>5.79</v>
          </cell>
        </row>
        <row r="193">
          <cell r="A193" t="str">
            <v>2 S 01 101 10</v>
          </cell>
          <cell r="B193" t="str">
            <v>Esc. carga tr. mat 2ª c. DMT 200 a 400m c/carreg</v>
          </cell>
          <cell r="E193" t="str">
            <v>m3</v>
          </cell>
          <cell r="F193">
            <v>6.24</v>
          </cell>
        </row>
        <row r="194">
          <cell r="A194" t="str">
            <v>2 S 01 101 11</v>
          </cell>
          <cell r="B194" t="str">
            <v>Esc. carga tr. mat 2a c. DMT 400 a 600m c/carreg</v>
          </cell>
          <cell r="E194" t="str">
            <v>m3</v>
          </cell>
          <cell r="F194">
            <v>6.48</v>
          </cell>
        </row>
        <row r="195">
          <cell r="A195" t="str">
            <v>2 S 01 101 12</v>
          </cell>
          <cell r="B195" t="str">
            <v>Esc. carga tr. mat 2a c. DMT 600 a 800m c/carreg</v>
          </cell>
          <cell r="E195" t="str">
            <v>m3</v>
          </cell>
          <cell r="F195">
            <v>6.84</v>
          </cell>
        </row>
        <row r="196">
          <cell r="A196" t="str">
            <v>2 S 01 101 13</v>
          </cell>
          <cell r="B196" t="str">
            <v>Esc. carga tr. mat 2a c. DMT 800 a 1000m c/carreg</v>
          </cell>
          <cell r="E196" t="str">
            <v>m3</v>
          </cell>
          <cell r="F196">
            <v>7.12</v>
          </cell>
        </row>
        <row r="197">
          <cell r="A197" t="str">
            <v>2 S 01 101 14</v>
          </cell>
          <cell r="B197" t="str">
            <v>Esc. carga tr. mat 2a c. DMT 1000 a 1200m c/carreg</v>
          </cell>
          <cell r="E197" t="str">
            <v>m3</v>
          </cell>
          <cell r="F197">
            <v>7.39</v>
          </cell>
        </row>
        <row r="198">
          <cell r="A198" t="str">
            <v>2 S 01 101 15</v>
          </cell>
          <cell r="B198" t="str">
            <v>Esc. carga tr. mat 2a c. DMT 1200 a 1400m c/carreg</v>
          </cell>
          <cell r="E198" t="str">
            <v>m3</v>
          </cell>
          <cell r="F198">
            <v>7.65</v>
          </cell>
        </row>
        <row r="199">
          <cell r="A199" t="str">
            <v>2 S 01 101 16</v>
          </cell>
          <cell r="B199" t="str">
            <v>Esc. carga tr. mat 2a c. DMT 1400 a 1600m c/carreg</v>
          </cell>
          <cell r="E199" t="str">
            <v>m3</v>
          </cell>
          <cell r="F199">
            <v>7.92</v>
          </cell>
        </row>
        <row r="200">
          <cell r="A200" t="str">
            <v>2 S 01 101 17</v>
          </cell>
          <cell r="B200" t="str">
            <v>Esc. carga tr. mat 2a c. DMT 1600 a 1800m c/carreg</v>
          </cell>
          <cell r="E200" t="str">
            <v>m3</v>
          </cell>
          <cell r="F200">
            <v>8.1</v>
          </cell>
        </row>
        <row r="201">
          <cell r="A201" t="str">
            <v>2 S 01 101 18</v>
          </cell>
          <cell r="B201" t="str">
            <v>Esc. carga tr. mat 2a c. DMT 1800 a 2000m c/carreg</v>
          </cell>
          <cell r="E201" t="str">
            <v>m3</v>
          </cell>
          <cell r="F201">
            <v>8.41</v>
          </cell>
        </row>
        <row r="202">
          <cell r="A202" t="str">
            <v>2 S 01 101 19</v>
          </cell>
          <cell r="B202" t="str">
            <v>Esc. carga tr. mat 2a c. DMT 2000 a 3000m c/carreg</v>
          </cell>
          <cell r="E202" t="str">
            <v>m3</v>
          </cell>
          <cell r="F202">
            <v>9.1999999999999993</v>
          </cell>
        </row>
        <row r="203">
          <cell r="A203" t="str">
            <v>2 S 01 101 20</v>
          </cell>
          <cell r="B203" t="str">
            <v>Esc. carga tr. mat 2a c. DMT 3000 a 5000m c/carreg</v>
          </cell>
          <cell r="E203" t="str">
            <v>m3</v>
          </cell>
          <cell r="F203">
            <v>11.58</v>
          </cell>
        </row>
        <row r="204">
          <cell r="A204" t="str">
            <v>2 S 01 101 22</v>
          </cell>
          <cell r="B204" t="str">
            <v>Esc. carga transp. mat 2a cat DMT 50 a 200m c/e</v>
          </cell>
          <cell r="E204" t="str">
            <v>m3</v>
          </cell>
          <cell r="F204">
            <v>4.92</v>
          </cell>
        </row>
        <row r="205">
          <cell r="A205" t="str">
            <v>2 S 01 101 23</v>
          </cell>
          <cell r="B205" t="str">
            <v>Esc. carga transp. mat 2a cat DMT 200 a 400m c/e</v>
          </cell>
          <cell r="E205" t="str">
            <v>m3</v>
          </cell>
          <cell r="F205">
            <v>5.27</v>
          </cell>
        </row>
        <row r="206">
          <cell r="A206" t="str">
            <v>2 S 01 101 24</v>
          </cell>
          <cell r="B206" t="str">
            <v>Esc. carga transp. mat 2a cat DMT 400 a 600m c/e</v>
          </cell>
          <cell r="E206" t="str">
            <v>m3</v>
          </cell>
          <cell r="F206">
            <v>5.61</v>
          </cell>
        </row>
        <row r="207">
          <cell r="A207" t="str">
            <v>2 S 01 101 25</v>
          </cell>
          <cell r="B207" t="str">
            <v>Esc. carga transp. mat 2a cat DMT 600 a 800m c/e</v>
          </cell>
          <cell r="E207" t="str">
            <v>m3</v>
          </cell>
          <cell r="F207">
            <v>5.98</v>
          </cell>
        </row>
        <row r="208">
          <cell r="A208" t="str">
            <v>2 S 01 101 26</v>
          </cell>
          <cell r="B208" t="str">
            <v>Esc. carga transp. mat 2a cat DMT 800 a 1000m c/e</v>
          </cell>
          <cell r="E208" t="str">
            <v>m3</v>
          </cell>
          <cell r="F208">
            <v>6.26</v>
          </cell>
        </row>
        <row r="209">
          <cell r="A209" t="str">
            <v>2 S 01 101 27</v>
          </cell>
          <cell r="B209" t="str">
            <v>Esc. carga transp. mat 2a cat DMT 1000 a 1200m c/e</v>
          </cell>
          <cell r="E209" t="str">
            <v>m3</v>
          </cell>
          <cell r="F209">
            <v>6.53</v>
          </cell>
        </row>
        <row r="210">
          <cell r="A210" t="str">
            <v>2 S 01 101 28</v>
          </cell>
          <cell r="B210" t="str">
            <v>Esc. carga transp. mat 2a cat DMT 1200 a 1400m c/e</v>
          </cell>
          <cell r="E210" t="str">
            <v>m3</v>
          </cell>
          <cell r="F210">
            <v>6.86</v>
          </cell>
        </row>
        <row r="211">
          <cell r="A211" t="str">
            <v>2 S 01 101 29</v>
          </cell>
          <cell r="B211" t="str">
            <v>Esc. carga transp. mat 2a cat DMT 1400 a 1600m c/e</v>
          </cell>
          <cell r="E211" t="str">
            <v>m3</v>
          </cell>
          <cell r="F211">
            <v>7.08</v>
          </cell>
        </row>
        <row r="212">
          <cell r="A212" t="str">
            <v>2 S 01 101 30</v>
          </cell>
          <cell r="B212" t="str">
            <v>Esc. carga transp. mat 2a cat DMT 1600 a 1800m c/e</v>
          </cell>
          <cell r="E212" t="str">
            <v>m3</v>
          </cell>
          <cell r="F212">
            <v>7.19</v>
          </cell>
        </row>
        <row r="213">
          <cell r="A213" t="str">
            <v>2 S 01 101 31</v>
          </cell>
          <cell r="B213" t="str">
            <v>Esc. carga transp. mat 2a cat DMT 1800 a 2000m c/e</v>
          </cell>
          <cell r="E213" t="str">
            <v>m3</v>
          </cell>
          <cell r="F213">
            <v>7.51</v>
          </cell>
        </row>
        <row r="214">
          <cell r="A214" t="str">
            <v>2 S 01 101 32</v>
          </cell>
          <cell r="B214" t="str">
            <v>Esc. carga transp. mat 2a cat DMT 2000 a 3000m c/e</v>
          </cell>
          <cell r="E214" t="str">
            <v>m3</v>
          </cell>
          <cell r="F214">
            <v>8.44</v>
          </cell>
        </row>
        <row r="215">
          <cell r="A215" t="str">
            <v>2 S 01 101 33</v>
          </cell>
          <cell r="B215" t="str">
            <v>Esc. carga transp. mat 2a cat DMT 3000 a 5000m c/e</v>
          </cell>
          <cell r="E215" t="str">
            <v>m3</v>
          </cell>
          <cell r="F215">
            <v>10.84</v>
          </cell>
        </row>
        <row r="216">
          <cell r="A216" t="str">
            <v>2 S 01 102 01</v>
          </cell>
          <cell r="B216" t="str">
            <v>Esc. carga transp. mat 3a cat DMT até 50m</v>
          </cell>
          <cell r="E216" t="str">
            <v>m3</v>
          </cell>
          <cell r="F216">
            <v>17.61</v>
          </cell>
        </row>
        <row r="217">
          <cell r="A217" t="str">
            <v>2 S 01 102 02</v>
          </cell>
          <cell r="B217" t="str">
            <v>Esc. carga transp. mat 3a cat DMT 50 a 200m</v>
          </cell>
          <cell r="E217" t="str">
            <v>m3</v>
          </cell>
          <cell r="F217">
            <v>20.02</v>
          </cell>
        </row>
        <row r="218">
          <cell r="A218" t="str">
            <v>2 S 01 102 03</v>
          </cell>
          <cell r="B218" t="str">
            <v>Esc. carga transp. mat 3a cat DMT 200 a 400m</v>
          </cell>
          <cell r="E218" t="str">
            <v>m3</v>
          </cell>
          <cell r="F218">
            <v>20.54</v>
          </cell>
        </row>
        <row r="219">
          <cell r="A219" t="str">
            <v>2 S 01 102 04</v>
          </cell>
          <cell r="B219" t="str">
            <v>Esc. carga transp. mat 3a cat DMT 400 a 600m</v>
          </cell>
          <cell r="E219" t="str">
            <v>m3</v>
          </cell>
          <cell r="F219">
            <v>21.27</v>
          </cell>
        </row>
        <row r="220">
          <cell r="A220" t="str">
            <v>2 S 01 102 05</v>
          </cell>
          <cell r="B220" t="str">
            <v>Esc. carga transp. mat 3a cat DMT 600 a 800m</v>
          </cell>
          <cell r="E220" t="str">
            <v>m3</v>
          </cell>
          <cell r="F220">
            <v>21.79</v>
          </cell>
        </row>
        <row r="221">
          <cell r="A221" t="str">
            <v>2 S 01 102 06</v>
          </cell>
          <cell r="B221" t="str">
            <v>Esc. carga transp. mat 3a cat DMT 800 a 1000m</v>
          </cell>
          <cell r="E221" t="str">
            <v>m3</v>
          </cell>
          <cell r="F221">
            <v>22.31</v>
          </cell>
        </row>
        <row r="222">
          <cell r="A222" t="str">
            <v>2 S 01 102 07</v>
          </cell>
          <cell r="B222" t="str">
            <v>Esc. carga transp. mat 3a cat DMT 1000 a 1200m</v>
          </cell>
          <cell r="E222" t="str">
            <v>m3</v>
          </cell>
          <cell r="F222">
            <v>22.54</v>
          </cell>
        </row>
        <row r="223">
          <cell r="A223" t="str">
            <v>2 S 01 300 01</v>
          </cell>
          <cell r="B223" t="str">
            <v>Esc. carga transp. solos moles DMT 0 a 200m</v>
          </cell>
          <cell r="E223" t="str">
            <v>m3</v>
          </cell>
          <cell r="F223">
            <v>10.49</v>
          </cell>
        </row>
        <row r="224">
          <cell r="A224" t="str">
            <v>2 S 01 300 02</v>
          </cell>
          <cell r="B224" t="str">
            <v>Esc. carga transp. solos moles DMT 200 a 400m</v>
          </cell>
          <cell r="E224" t="str">
            <v>m3</v>
          </cell>
          <cell r="F224">
            <v>11.3</v>
          </cell>
        </row>
        <row r="225">
          <cell r="A225" t="str">
            <v>2 S 01 300 03</v>
          </cell>
          <cell r="B225" t="str">
            <v>Esc. carga transp. solos moles DMT 400 a 600m</v>
          </cell>
          <cell r="E225" t="str">
            <v>m3</v>
          </cell>
          <cell r="F225">
            <v>11.64</v>
          </cell>
        </row>
        <row r="226">
          <cell r="A226" t="str">
            <v>2 S 01 300 04</v>
          </cell>
          <cell r="B226" t="str">
            <v>Esc. carga transp. solos moles DMT 600 a 800m</v>
          </cell>
          <cell r="E226" t="str">
            <v>m3</v>
          </cell>
          <cell r="F226">
            <v>12.04</v>
          </cell>
        </row>
        <row r="227">
          <cell r="A227" t="str">
            <v>2 S 01 300 05</v>
          </cell>
          <cell r="B227" t="str">
            <v>Esc. carga transp. solos moles DMT 800 a 1000m</v>
          </cell>
          <cell r="E227" t="str">
            <v>m3</v>
          </cell>
          <cell r="F227">
            <v>12.8</v>
          </cell>
        </row>
        <row r="228">
          <cell r="A228" t="str">
            <v>2 S 01 510 00</v>
          </cell>
          <cell r="B228" t="str">
            <v>Compactação de aterros a 95% proctor normal</v>
          </cell>
          <cell r="E228" t="str">
            <v>m3</v>
          </cell>
          <cell r="F228">
            <v>1.56</v>
          </cell>
        </row>
        <row r="229">
          <cell r="A229" t="str">
            <v>2 S 01 511 00</v>
          </cell>
          <cell r="B229" t="str">
            <v>Compactação de aterros a 100% proctor normal</v>
          </cell>
          <cell r="E229" t="str">
            <v>m3</v>
          </cell>
          <cell r="F229">
            <v>1.81</v>
          </cell>
        </row>
        <row r="230">
          <cell r="A230" t="str">
            <v>2 S 01 512 01</v>
          </cell>
          <cell r="B230" t="str">
            <v>Construção de corpo de aterro em rocha</v>
          </cell>
          <cell r="E230" t="str">
            <v>m3</v>
          </cell>
          <cell r="F230">
            <v>5.1100000000000003</v>
          </cell>
        </row>
        <row r="231">
          <cell r="A231" t="str">
            <v>2 S 01 512 02</v>
          </cell>
          <cell r="B231" t="str">
            <v>Compactação de camada final de aterro de rocha</v>
          </cell>
          <cell r="E231" t="str">
            <v>m3</v>
          </cell>
          <cell r="F231">
            <v>13.4</v>
          </cell>
        </row>
        <row r="232">
          <cell r="A232" t="str">
            <v>2 S 01 513 01</v>
          </cell>
          <cell r="B232" t="str">
            <v>Compactação de material de "bota-fora"</v>
          </cell>
          <cell r="E232" t="str">
            <v>m3</v>
          </cell>
          <cell r="F232">
            <v>1.22</v>
          </cell>
        </row>
        <row r="233">
          <cell r="A233" t="str">
            <v>2 S 02 100 00</v>
          </cell>
          <cell r="B233" t="str">
            <v>Reforço do subleito</v>
          </cell>
          <cell r="E233" t="str">
            <v>m3</v>
          </cell>
          <cell r="F233">
            <v>8.2899999999999991</v>
          </cell>
        </row>
        <row r="234">
          <cell r="A234" t="str">
            <v>2 S 02 110 00</v>
          </cell>
          <cell r="B234" t="str">
            <v>Regularização do subleito</v>
          </cell>
          <cell r="E234" t="str">
            <v>m2</v>
          </cell>
          <cell r="F234">
            <v>0.48</v>
          </cell>
        </row>
        <row r="235">
          <cell r="A235" t="str">
            <v>2 S 02 110 01</v>
          </cell>
          <cell r="B235" t="str">
            <v>Regul. subleito c/ fres. corte contr.autom. greide</v>
          </cell>
          <cell r="E235" t="str">
            <v>m2</v>
          </cell>
          <cell r="F235">
            <v>0.75</v>
          </cell>
        </row>
        <row r="236">
          <cell r="A236" t="str">
            <v>2 S 02 200 00</v>
          </cell>
          <cell r="B236" t="str">
            <v>Sub-base solo estabilizado granul. s/ mistura</v>
          </cell>
          <cell r="E236" t="str">
            <v>m3</v>
          </cell>
          <cell r="F236">
            <v>8.2899999999999991</v>
          </cell>
        </row>
        <row r="237">
          <cell r="A237" t="str">
            <v>2 S 02 200 01</v>
          </cell>
          <cell r="B237" t="str">
            <v>Base solo estabilizado granul. s/ mistura</v>
          </cell>
          <cell r="E237" t="str">
            <v>m3</v>
          </cell>
          <cell r="F237">
            <v>8.2899999999999991</v>
          </cell>
        </row>
        <row r="238">
          <cell r="A238" t="str">
            <v>2 S 02 210 00</v>
          </cell>
          <cell r="B238" t="str">
            <v>Sub-base estab. granul. c/ mistura solo na pista</v>
          </cell>
          <cell r="E238" t="str">
            <v>m3</v>
          </cell>
          <cell r="F238">
            <v>8.93</v>
          </cell>
        </row>
        <row r="239">
          <cell r="A239" t="str">
            <v>2 S 02 210 01</v>
          </cell>
          <cell r="B239" t="str">
            <v>Sub-base estab. granul. c/ mist. solo-areia pista</v>
          </cell>
          <cell r="E239" t="str">
            <v>m3</v>
          </cell>
          <cell r="F239">
            <v>10.02</v>
          </cell>
        </row>
        <row r="240">
          <cell r="A240" t="str">
            <v>2 S 02 210 02</v>
          </cell>
          <cell r="B240" t="str">
            <v>Base estab.granul.c/ mist.solo - areia na pista</v>
          </cell>
          <cell r="E240" t="str">
            <v>m3</v>
          </cell>
          <cell r="F240">
            <v>10.02</v>
          </cell>
        </row>
        <row r="241">
          <cell r="A241" t="str">
            <v>2 S 02 220 00</v>
          </cell>
          <cell r="B241" t="str">
            <v>Base estab.granul.c/ mistura solo - brita</v>
          </cell>
          <cell r="E241" t="str">
            <v>m3</v>
          </cell>
          <cell r="F241">
            <v>27.11</v>
          </cell>
        </row>
        <row r="242">
          <cell r="A242" t="str">
            <v>2 S 02 230 00</v>
          </cell>
          <cell r="B242" t="str">
            <v>Base de brita graduada</v>
          </cell>
          <cell r="E242" t="str">
            <v>m3</v>
          </cell>
          <cell r="F242">
            <v>42.92</v>
          </cell>
        </row>
        <row r="243">
          <cell r="A243" t="str">
            <v>2 S 02 230 01</v>
          </cell>
          <cell r="B243" t="str">
            <v>Base brita grad. c/ dist. agreg. contr. de greide</v>
          </cell>
          <cell r="E243" t="str">
            <v>m3</v>
          </cell>
          <cell r="F243">
            <v>43.93</v>
          </cell>
        </row>
        <row r="244">
          <cell r="A244" t="str">
            <v>2 S 02 231 00</v>
          </cell>
          <cell r="B244" t="str">
            <v>Base de macadame hidráulico</v>
          </cell>
          <cell r="E244" t="str">
            <v>m3</v>
          </cell>
          <cell r="F244">
            <v>37.630000000000003</v>
          </cell>
        </row>
        <row r="245">
          <cell r="A245" t="str">
            <v>2 S 02 241 01</v>
          </cell>
          <cell r="B245" t="str">
            <v>Base de solo cimento c/ mistura em usina</v>
          </cell>
          <cell r="E245" t="str">
            <v>m3</v>
          </cell>
          <cell r="F245">
            <v>109.32</v>
          </cell>
        </row>
        <row r="246">
          <cell r="A246" t="str">
            <v>2 S 02 243 01</v>
          </cell>
          <cell r="B246" t="str">
            <v>Sub-base de solo melhor. c/ cimento mist. em usina</v>
          </cell>
          <cell r="E246" t="str">
            <v>m3</v>
          </cell>
          <cell r="F246">
            <v>62.57</v>
          </cell>
        </row>
        <row r="247">
          <cell r="A247" t="str">
            <v>2 S 02 300 00</v>
          </cell>
          <cell r="B247" t="str">
            <v>Imprimação</v>
          </cell>
          <cell r="E247" t="str">
            <v>m2</v>
          </cell>
          <cell r="F247">
            <v>0.14000000000000001</v>
          </cell>
        </row>
        <row r="248">
          <cell r="A248" t="str">
            <v>2 S 02 400 00</v>
          </cell>
          <cell r="B248" t="str">
            <v>Pintura de ligação</v>
          </cell>
          <cell r="E248" t="str">
            <v>m2</v>
          </cell>
          <cell r="F248">
            <v>0.1</v>
          </cell>
        </row>
        <row r="249">
          <cell r="A249" t="str">
            <v>2 S 02 500 00</v>
          </cell>
          <cell r="B249" t="str">
            <v>Tratamento superficial simples c/ cap</v>
          </cell>
          <cell r="E249" t="str">
            <v>m2</v>
          </cell>
          <cell r="F249">
            <v>0.49</v>
          </cell>
        </row>
        <row r="250">
          <cell r="A250" t="str">
            <v>2 S 02 500 01</v>
          </cell>
          <cell r="B250" t="str">
            <v>Tratamento superficial simples c/ emulsão</v>
          </cell>
          <cell r="E250" t="str">
            <v>m2</v>
          </cell>
          <cell r="F250">
            <v>0.46</v>
          </cell>
        </row>
        <row r="251">
          <cell r="A251" t="str">
            <v>2 S 02 500 02</v>
          </cell>
          <cell r="B251" t="str">
            <v>Tratamento superficial simples c/ banho diluído</v>
          </cell>
          <cell r="E251" t="str">
            <v>m2</v>
          </cell>
          <cell r="F251">
            <v>0.53</v>
          </cell>
        </row>
        <row r="252">
          <cell r="A252" t="str">
            <v>2 S 02 501 00</v>
          </cell>
          <cell r="B252" t="str">
            <v>Tratamento superficial duplo c/ cap</v>
          </cell>
          <cell r="E252" t="str">
            <v>m2</v>
          </cell>
          <cell r="F252">
            <v>1.45</v>
          </cell>
        </row>
        <row r="253">
          <cell r="A253" t="str">
            <v>2 S 02 501 01</v>
          </cell>
          <cell r="B253" t="str">
            <v>Tratamento superficial duplo c/ emulsão</v>
          </cell>
          <cell r="E253" t="str">
            <v>m2</v>
          </cell>
          <cell r="F253">
            <v>1.44</v>
          </cell>
        </row>
        <row r="254">
          <cell r="A254" t="str">
            <v>2 S 02 501 02</v>
          </cell>
          <cell r="B254" t="str">
            <v>Tratamento superficial duplo c/ banho diluído</v>
          </cell>
          <cell r="E254" t="str">
            <v>m2</v>
          </cell>
          <cell r="F254">
            <v>1.6</v>
          </cell>
        </row>
        <row r="255">
          <cell r="A255" t="str">
            <v>2 S 02 502 00</v>
          </cell>
          <cell r="B255" t="str">
            <v>Tratamento superficial triplo c/ cap</v>
          </cell>
          <cell r="E255" t="str">
            <v>m2</v>
          </cell>
          <cell r="F255">
            <v>2.08</v>
          </cell>
        </row>
        <row r="256">
          <cell r="A256" t="str">
            <v>2 S 02 502 01</v>
          </cell>
          <cell r="B256" t="str">
            <v>Tratamento superficial triplo c/ emulsão</v>
          </cell>
          <cell r="E256" t="str">
            <v>m2</v>
          </cell>
          <cell r="F256">
            <v>2.1</v>
          </cell>
        </row>
        <row r="257">
          <cell r="A257" t="str">
            <v>2 S 02 502 02</v>
          </cell>
          <cell r="B257" t="str">
            <v>Tratamento superficial triplo c/ banho diluído</v>
          </cell>
          <cell r="E257" t="str">
            <v>m2</v>
          </cell>
          <cell r="F257">
            <v>2.29</v>
          </cell>
        </row>
        <row r="258">
          <cell r="A258" t="str">
            <v>2 S 02 530 00</v>
          </cell>
          <cell r="B258" t="str">
            <v>Pré-misturado a frio</v>
          </cell>
          <cell r="E258" t="str">
            <v>m3</v>
          </cell>
          <cell r="F258">
            <v>59.33</v>
          </cell>
        </row>
        <row r="259">
          <cell r="A259" t="str">
            <v>2 S 02 531 00</v>
          </cell>
          <cell r="B259" t="str">
            <v>Macadame betuminoso por penetração</v>
          </cell>
          <cell r="E259" t="str">
            <v>m3</v>
          </cell>
          <cell r="F259">
            <v>51.03</v>
          </cell>
        </row>
        <row r="260">
          <cell r="A260" t="str">
            <v>2 S 02 532 00</v>
          </cell>
          <cell r="B260" t="str">
            <v>Areia-asfalto a quente</v>
          </cell>
          <cell r="E260" t="str">
            <v>t</v>
          </cell>
          <cell r="F260">
            <v>38.67</v>
          </cell>
        </row>
        <row r="261">
          <cell r="A261" t="str">
            <v>2 S 02 540 01</v>
          </cell>
          <cell r="B261" t="str">
            <v>Conc. betuminoso usinado a quente - capa rolamento</v>
          </cell>
          <cell r="E261" t="str">
            <v>t</v>
          </cell>
          <cell r="F261">
            <v>34.15</v>
          </cell>
        </row>
        <row r="262">
          <cell r="A262" t="str">
            <v>2 S 02 540 02</v>
          </cell>
          <cell r="B262" t="str">
            <v>Concreto betuminoso usinado a quente - "binder"</v>
          </cell>
          <cell r="E262" t="str">
            <v>t</v>
          </cell>
          <cell r="F262">
            <v>33.619999999999997</v>
          </cell>
        </row>
        <row r="263">
          <cell r="A263" t="str">
            <v>2 S 02 603 00</v>
          </cell>
          <cell r="B263" t="str">
            <v>Sub-base de concreto rolado</v>
          </cell>
          <cell r="E263" t="str">
            <v>m3</v>
          </cell>
          <cell r="F263">
            <v>108.71</v>
          </cell>
        </row>
        <row r="264">
          <cell r="A264" t="str">
            <v>2 S 02 604 00</v>
          </cell>
          <cell r="B264" t="str">
            <v>Sub-base de concreto de cimento portland</v>
          </cell>
          <cell r="E264" t="str">
            <v>m3</v>
          </cell>
          <cell r="F264">
            <v>136.71</v>
          </cell>
        </row>
        <row r="265">
          <cell r="A265" t="str">
            <v>2 S 02 606 00</v>
          </cell>
          <cell r="B265" t="str">
            <v>Concreto de cimento portland com fôrma deslizante</v>
          </cell>
          <cell r="E265" t="str">
            <v>m3</v>
          </cell>
          <cell r="F265">
            <v>283.45999999999998</v>
          </cell>
        </row>
        <row r="266">
          <cell r="A266" t="str">
            <v>2 S 02 607 00</v>
          </cell>
          <cell r="B266" t="str">
            <v>Concreto cimento portland c/ equip. pequeno porte</v>
          </cell>
          <cell r="E266" t="str">
            <v>m3</v>
          </cell>
          <cell r="F266">
            <v>309.39999999999998</v>
          </cell>
        </row>
        <row r="267">
          <cell r="A267" t="str">
            <v>2 S 02 700 01</v>
          </cell>
          <cell r="B267" t="str">
            <v>Execução pavim. c/ peças pré-moldadas concr.</v>
          </cell>
          <cell r="E267" t="str">
            <v>m2</v>
          </cell>
          <cell r="F267">
            <v>53.64</v>
          </cell>
        </row>
        <row r="268">
          <cell r="A268" t="str">
            <v>2 S 02 702 00</v>
          </cell>
          <cell r="B268" t="str">
            <v>Limpeza e enchimento de junta de pavimento de conc</v>
          </cell>
          <cell r="E268" t="str">
            <v>m</v>
          </cell>
          <cell r="F268">
            <v>2.64</v>
          </cell>
        </row>
        <row r="269">
          <cell r="A269" t="str">
            <v>2 S 03 000 02</v>
          </cell>
          <cell r="B269" t="str">
            <v>Escavação manual de cavas em material 1a cat</v>
          </cell>
          <cell r="E269" t="str">
            <v>m3</v>
          </cell>
          <cell r="F269">
            <v>26.31</v>
          </cell>
        </row>
        <row r="270">
          <cell r="A270" t="str">
            <v>2 S 03 000 03</v>
          </cell>
          <cell r="B270" t="str">
            <v>Escavação manual de cavas em material 2a cat</v>
          </cell>
          <cell r="E270" t="str">
            <v>m3</v>
          </cell>
          <cell r="F270">
            <v>35.08</v>
          </cell>
        </row>
        <row r="271">
          <cell r="A271" t="str">
            <v>2 S 03 010 01</v>
          </cell>
          <cell r="B271" t="str">
            <v>Escavação em cavas de fundação com esgotamento</v>
          </cell>
          <cell r="E271" t="str">
            <v>m3</v>
          </cell>
          <cell r="F271">
            <v>29.91</v>
          </cell>
        </row>
        <row r="272">
          <cell r="A272" t="str">
            <v>2 S 03 119 01</v>
          </cell>
          <cell r="B272" t="str">
            <v>Escoramento com madeira de OAE</v>
          </cell>
          <cell r="E272" t="str">
            <v>m3</v>
          </cell>
          <cell r="F272">
            <v>21</v>
          </cell>
        </row>
        <row r="273">
          <cell r="A273" t="str">
            <v>2 S 03 300 01</v>
          </cell>
          <cell r="B273" t="str">
            <v>Confecção e lançamento concr. magro em betoneira</v>
          </cell>
          <cell r="E273" t="str">
            <v>m3</v>
          </cell>
          <cell r="F273">
            <v>180.91</v>
          </cell>
        </row>
        <row r="274">
          <cell r="A274" t="str">
            <v>2 S 03 321 00</v>
          </cell>
          <cell r="B274" t="str">
            <v>Conc.estr.fck=8 MPa-contr.raz.uso ger.conf. e lanç</v>
          </cell>
          <cell r="E274" t="str">
            <v>m3</v>
          </cell>
          <cell r="F274">
            <v>215.84</v>
          </cell>
        </row>
        <row r="275">
          <cell r="A275" t="str">
            <v>2 S 03 322 00</v>
          </cell>
          <cell r="B275" t="str">
            <v>Conc.estr.fck=10 MPa-contr.raz.uso ger.conf.e lanç</v>
          </cell>
          <cell r="E275" t="str">
            <v>m3</v>
          </cell>
          <cell r="F275">
            <v>227.71</v>
          </cell>
        </row>
        <row r="276">
          <cell r="A276" t="str">
            <v>2 S 03 323 00</v>
          </cell>
          <cell r="B276" t="str">
            <v>Conc.estr.fck=12 MPa-contr.raz.uso ger.conf.e lanç</v>
          </cell>
          <cell r="E276" t="str">
            <v>m3</v>
          </cell>
          <cell r="F276">
            <v>240.46</v>
          </cell>
        </row>
        <row r="277">
          <cell r="A277" t="str">
            <v>2 S 03 324 00</v>
          </cell>
          <cell r="B277" t="str">
            <v>Conc.estr.fck=15 MPa-contr.raz.uso ger.conf.e lanç</v>
          </cell>
          <cell r="E277" t="str">
            <v>m3</v>
          </cell>
          <cell r="F277">
            <v>253.88</v>
          </cell>
        </row>
        <row r="278">
          <cell r="A278" t="str">
            <v>2 S 03 324 01</v>
          </cell>
          <cell r="B278" t="str">
            <v>Conc.estr.fck=15 MPa-contr.raz.c/adit.conf. e lanç</v>
          </cell>
          <cell r="E278" t="str">
            <v>m3</v>
          </cell>
          <cell r="F278">
            <v>234.5</v>
          </cell>
        </row>
        <row r="279">
          <cell r="A279" t="str">
            <v>2 S 03 325 00</v>
          </cell>
          <cell r="B279" t="str">
            <v>Conc.estr.fck=18 MPa-contr.raz.uso ger.conf.e lanç</v>
          </cell>
          <cell r="E279" t="str">
            <v>m3</v>
          </cell>
          <cell r="F279">
            <v>267.14</v>
          </cell>
        </row>
        <row r="280">
          <cell r="A280" t="str">
            <v>2 S 03 325 01</v>
          </cell>
          <cell r="B280" t="str">
            <v>Conc.estr.fck=18 MPa-contr.raz.c/adit.conf. e lanç</v>
          </cell>
          <cell r="E280" t="str">
            <v>m3</v>
          </cell>
          <cell r="F280">
            <v>246.77</v>
          </cell>
        </row>
        <row r="281">
          <cell r="A281" t="str">
            <v>2 S 03 326 00</v>
          </cell>
          <cell r="B281" t="str">
            <v>Conc.estr.fck=20 MPa-contr.raz.uso ger.conf.e lanç</v>
          </cell>
          <cell r="E281" t="str">
            <v>m3</v>
          </cell>
          <cell r="F281">
            <v>277.97000000000003</v>
          </cell>
        </row>
        <row r="282">
          <cell r="A282" t="str">
            <v>2 S 03 326 01</v>
          </cell>
          <cell r="B282" t="str">
            <v>Conc.estr.fck=20 MPa-contr.raz.c/adit.conf. e lanç</v>
          </cell>
          <cell r="E282" t="str">
            <v>m3</v>
          </cell>
          <cell r="F282">
            <v>257.87</v>
          </cell>
        </row>
        <row r="283">
          <cell r="A283" t="str">
            <v>2 S 03 327 00</v>
          </cell>
          <cell r="B283" t="str">
            <v>Conc.estr.fck=22 MPa-contr.raz.uso ger.conf.e lanç</v>
          </cell>
          <cell r="E283" t="str">
            <v>m3</v>
          </cell>
          <cell r="F283">
            <v>290.72000000000003</v>
          </cell>
        </row>
        <row r="284">
          <cell r="A284" t="str">
            <v>2 S 03 328 00</v>
          </cell>
          <cell r="B284" t="str">
            <v>Conc.estr.fck=24 MPa-contr.raz.uso ger.conf.e lanç</v>
          </cell>
          <cell r="E284" t="str">
            <v>m3</v>
          </cell>
          <cell r="F284">
            <v>303.72000000000003</v>
          </cell>
        </row>
        <row r="285">
          <cell r="A285" t="str">
            <v>2 S 03 329 00</v>
          </cell>
          <cell r="B285" t="str">
            <v>Conc.estr.fck=25 MPa-contr.raz.c/adit.conf. e lanç</v>
          </cell>
          <cell r="E285" t="str">
            <v>m3</v>
          </cell>
          <cell r="F285">
            <v>282.39999999999998</v>
          </cell>
        </row>
        <row r="286">
          <cell r="A286" t="str">
            <v>2 S 03 329 01</v>
          </cell>
          <cell r="B286" t="str">
            <v>Conc.estr.fck=26 MPa-contr.raz.uso ger.conf.e lanç</v>
          </cell>
          <cell r="E286" t="str">
            <v>m3</v>
          </cell>
          <cell r="F286">
            <v>315.58</v>
          </cell>
        </row>
        <row r="287">
          <cell r="A287" t="str">
            <v>2 S 03 329 02</v>
          </cell>
          <cell r="B287" t="str">
            <v>Conc.estr.fck=30 MPa-contr.raz.uso ger.conf.e lanç</v>
          </cell>
          <cell r="E287" t="str">
            <v>m3</v>
          </cell>
          <cell r="F287">
            <v>327.2</v>
          </cell>
        </row>
        <row r="288">
          <cell r="A288" t="str">
            <v>2 S 03 329 03</v>
          </cell>
          <cell r="B288" t="str">
            <v>Conc.estr.fck=30 MPa-contr.raz.uso ger.conf.e lanç</v>
          </cell>
          <cell r="E288" t="str">
            <v>m3</v>
          </cell>
          <cell r="F288">
            <v>304.86</v>
          </cell>
        </row>
        <row r="289">
          <cell r="A289" t="str">
            <v>2 S 03 329 04</v>
          </cell>
          <cell r="B289" t="str">
            <v>Conc.estr.fck=35 MPa-contr.raz.c/adit.conf. e lanç</v>
          </cell>
          <cell r="E289" t="str">
            <v>m3</v>
          </cell>
          <cell r="F289">
            <v>327.78</v>
          </cell>
        </row>
        <row r="290">
          <cell r="A290" t="str">
            <v>2 S 03 370 00</v>
          </cell>
          <cell r="B290" t="str">
            <v>Forma comum de madeira</v>
          </cell>
          <cell r="E290" t="str">
            <v>m2</v>
          </cell>
          <cell r="F290">
            <v>30.53</v>
          </cell>
        </row>
        <row r="291">
          <cell r="A291" t="str">
            <v>2 S 03 371 01</v>
          </cell>
          <cell r="B291" t="str">
            <v>Forma de placa compensada resinada</v>
          </cell>
          <cell r="E291" t="str">
            <v>m2</v>
          </cell>
          <cell r="F291">
            <v>24.24</v>
          </cell>
        </row>
        <row r="292">
          <cell r="A292" t="str">
            <v>2 S 03 371 02</v>
          </cell>
          <cell r="B292" t="str">
            <v>Forma de placa compensada plastificada</v>
          </cell>
          <cell r="E292" t="str">
            <v>m2</v>
          </cell>
          <cell r="F292">
            <v>26.83</v>
          </cell>
        </row>
        <row r="293">
          <cell r="A293" t="str">
            <v>2 S 03 372 01</v>
          </cell>
          <cell r="B293" t="str">
            <v>Formas para tubulão</v>
          </cell>
          <cell r="E293" t="str">
            <v>m2</v>
          </cell>
          <cell r="F293">
            <v>15.4</v>
          </cell>
        </row>
        <row r="294">
          <cell r="A294" t="str">
            <v>2 S 03 401 01</v>
          </cell>
          <cell r="B294" t="str">
            <v>Estaca tipo Franki D=350 mm</v>
          </cell>
          <cell r="E294" t="str">
            <v>m</v>
          </cell>
          <cell r="F294">
            <v>125.92</v>
          </cell>
        </row>
        <row r="295">
          <cell r="A295" t="str">
            <v>2 S 03 401 02</v>
          </cell>
          <cell r="B295" t="str">
            <v>Estaca tipo Franki D=400 mm</v>
          </cell>
          <cell r="E295" t="str">
            <v>m</v>
          </cell>
          <cell r="F295">
            <v>138.46</v>
          </cell>
        </row>
        <row r="296">
          <cell r="A296" t="str">
            <v>2 S 03 401 03</v>
          </cell>
          <cell r="B296" t="str">
            <v>Estaca tipo Franki D=520 mm</v>
          </cell>
          <cell r="E296" t="str">
            <v>m</v>
          </cell>
          <cell r="F296">
            <v>190.99</v>
          </cell>
        </row>
        <row r="297">
          <cell r="A297" t="str">
            <v>2 S 03 401 04</v>
          </cell>
          <cell r="B297" t="str">
            <v>Estaca tipo Franki D=600 mm</v>
          </cell>
          <cell r="E297" t="str">
            <v>m</v>
          </cell>
          <cell r="F297">
            <v>238.61</v>
          </cell>
        </row>
        <row r="298">
          <cell r="A298" t="str">
            <v>2 S 03 402 01</v>
          </cell>
          <cell r="B298" t="str">
            <v>Cravação estacas pré-mold. de concreto 30 x 30 cm</v>
          </cell>
          <cell r="E298" t="str">
            <v>m</v>
          </cell>
          <cell r="F298">
            <v>127.15</v>
          </cell>
        </row>
        <row r="299">
          <cell r="A299" t="str">
            <v>2 S 03 404 01</v>
          </cell>
          <cell r="B299" t="str">
            <v>Forn. e crav. estacas perfil met. I de 10" simples</v>
          </cell>
          <cell r="E299" t="str">
            <v>m</v>
          </cell>
          <cell r="F299">
            <v>260.58999999999997</v>
          </cell>
        </row>
        <row r="300">
          <cell r="A300" t="str">
            <v>2 S 03 404 04</v>
          </cell>
          <cell r="B300" t="str">
            <v>Forn. e crav. estacas perfil met. I de 10" duplo</v>
          </cell>
          <cell r="E300" t="str">
            <v>m</v>
          </cell>
          <cell r="F300">
            <v>403.83</v>
          </cell>
        </row>
        <row r="301">
          <cell r="A301" t="str">
            <v>2 S 03 404 11</v>
          </cell>
          <cell r="B301" t="str">
            <v>Cravação estacas met. trilhos soldados - estrela</v>
          </cell>
          <cell r="E301" t="str">
            <v>m</v>
          </cell>
          <cell r="F301">
            <v>266.54000000000002</v>
          </cell>
        </row>
        <row r="302">
          <cell r="A302" t="str">
            <v>2 S 03 410 01</v>
          </cell>
          <cell r="B302" t="str">
            <v>Tubulão a céu aberto diâmetro externo = 1,00 m</v>
          </cell>
          <cell r="E302" t="str">
            <v>m</v>
          </cell>
          <cell r="F302">
            <v>773.36</v>
          </cell>
        </row>
        <row r="303">
          <cell r="A303" t="str">
            <v>2 S 03 410 11</v>
          </cell>
          <cell r="B303" t="str">
            <v>Tubulão a céu aberto diâmetro externo = 1,20 m</v>
          </cell>
          <cell r="E303" t="str">
            <v>m</v>
          </cell>
          <cell r="F303">
            <v>1002.96</v>
          </cell>
        </row>
        <row r="304">
          <cell r="A304" t="str">
            <v>2 S 03 410 21</v>
          </cell>
          <cell r="B304" t="str">
            <v>Tubulão a céu aberto diâmetro externo = 1,40 m</v>
          </cell>
          <cell r="E304" t="str">
            <v>m</v>
          </cell>
          <cell r="F304">
            <v>1253.0999999999999</v>
          </cell>
        </row>
        <row r="305">
          <cell r="A305" t="str">
            <v>2 S 03 410 31</v>
          </cell>
          <cell r="B305" t="str">
            <v>Tubulão a céu aberto diâmetro externo = 1,60 m</v>
          </cell>
          <cell r="E305" t="str">
            <v>m</v>
          </cell>
          <cell r="F305">
            <v>1513.82</v>
          </cell>
        </row>
        <row r="306">
          <cell r="A306" t="str">
            <v>2 S 03 410 41</v>
          </cell>
          <cell r="B306" t="str">
            <v>Tubulão a céu aberto diâmetro externo = 1,80 m</v>
          </cell>
          <cell r="E306" t="str">
            <v>m</v>
          </cell>
          <cell r="F306">
            <v>1826.88</v>
          </cell>
        </row>
        <row r="307">
          <cell r="A307" t="str">
            <v>2 S 03 410 51</v>
          </cell>
          <cell r="B307" t="str">
            <v>Tubulão a céu aberto diâmetro externo = 2,00 m</v>
          </cell>
          <cell r="E307" t="str">
            <v>m</v>
          </cell>
          <cell r="F307">
            <v>2174.0300000000002</v>
          </cell>
        </row>
        <row r="308">
          <cell r="A308" t="str">
            <v>2 S 03 410 61</v>
          </cell>
          <cell r="B308" t="str">
            <v>Tubulão a céu aberto diâmetro externo = 2,20 m</v>
          </cell>
          <cell r="E308" t="str">
            <v>m</v>
          </cell>
          <cell r="F308">
            <v>2588.98</v>
          </cell>
        </row>
        <row r="309">
          <cell r="A309" t="str">
            <v>2 S 03 411 11</v>
          </cell>
          <cell r="B309" t="str">
            <v>Tub.ar comp.D=1,2 m prof.até 12 m lâmina d'água LF</v>
          </cell>
          <cell r="E309" t="str">
            <v>m</v>
          </cell>
          <cell r="F309">
            <v>2381.86</v>
          </cell>
        </row>
        <row r="310">
          <cell r="A310" t="str">
            <v>2 S 03 411 12</v>
          </cell>
          <cell r="B310" t="str">
            <v>Tub.ar comp.D=1,2 m prof. 12/18 m lâmina d'água LF</v>
          </cell>
          <cell r="E310" t="str">
            <v>m</v>
          </cell>
          <cell r="F310">
            <v>2648.55</v>
          </cell>
        </row>
        <row r="311">
          <cell r="A311" t="str">
            <v>2 S 03 411 13</v>
          </cell>
          <cell r="B311" t="str">
            <v>Tub.ar comp.D=1,2 m prof. 18/24 m lâmina d'água LF</v>
          </cell>
          <cell r="E311" t="str">
            <v>m</v>
          </cell>
          <cell r="F311">
            <v>2937.19</v>
          </cell>
        </row>
        <row r="312">
          <cell r="A312" t="str">
            <v>2 S 03 411 14</v>
          </cell>
          <cell r="B312" t="str">
            <v>Tub.ar comp.D=1,2 m prof. 24/27 m lâmina d'água LF</v>
          </cell>
          <cell r="E312" t="str">
            <v>m</v>
          </cell>
          <cell r="F312">
            <v>3358.9</v>
          </cell>
        </row>
        <row r="313">
          <cell r="A313" t="str">
            <v>2 S 03 411 15</v>
          </cell>
          <cell r="B313" t="str">
            <v>Tub.ar.comp.D=1,2 m prof. 27/31 m lâmina d'água LF</v>
          </cell>
          <cell r="E313" t="str">
            <v>m</v>
          </cell>
          <cell r="F313">
            <v>3944.44</v>
          </cell>
        </row>
        <row r="314">
          <cell r="A314" t="str">
            <v>2 S 03 411 21</v>
          </cell>
          <cell r="B314" t="str">
            <v>Tub.ar.comp.D=1,4 m prof.até 12 m lâmina d'água LF</v>
          </cell>
          <cell r="E314" t="str">
            <v>m</v>
          </cell>
          <cell r="F314">
            <v>3082.9</v>
          </cell>
        </row>
        <row r="315">
          <cell r="A315" t="str">
            <v>2 S 03 411 22</v>
          </cell>
          <cell r="B315" t="str">
            <v>Tub.ar comp.D=1,4 m prof. 12/18 m lâmina d'água LF</v>
          </cell>
          <cell r="E315" t="str">
            <v>m</v>
          </cell>
          <cell r="F315">
            <v>3441.26</v>
          </cell>
        </row>
        <row r="316">
          <cell r="A316" t="str">
            <v>2 S 03 411 23</v>
          </cell>
          <cell r="B316" t="str">
            <v>Tub.ar comp.D=1,4 m prof. 18/24 m lâmina d'água LF</v>
          </cell>
          <cell r="E316" t="str">
            <v>m</v>
          </cell>
          <cell r="F316">
            <v>3828.28</v>
          </cell>
        </row>
        <row r="317">
          <cell r="A317" t="str">
            <v>2 S 03 411 24</v>
          </cell>
          <cell r="B317" t="str">
            <v>Tub.ar comp.D=1,4 m prof. 24/27 m lâmina d'água LF</v>
          </cell>
          <cell r="E317" t="str">
            <v>m</v>
          </cell>
          <cell r="F317">
            <v>4394.09</v>
          </cell>
        </row>
        <row r="318">
          <cell r="A318" t="str">
            <v>2 S 03 411 25</v>
          </cell>
          <cell r="B318" t="str">
            <v>Tub.ar comp.D=1,4 m prof. 27/31 m lâmina d'água LF</v>
          </cell>
          <cell r="E318" t="str">
            <v>m</v>
          </cell>
          <cell r="F318">
            <v>5346.16</v>
          </cell>
        </row>
        <row r="319">
          <cell r="A319" t="str">
            <v>2 S 03 411 31</v>
          </cell>
          <cell r="B319" t="str">
            <v>Tub.ar comp.D=1,6 m prof.até 12 m lâmina d'água LF</v>
          </cell>
          <cell r="E319" t="str">
            <v>m</v>
          </cell>
          <cell r="F319">
            <v>3921.04</v>
          </cell>
        </row>
        <row r="320">
          <cell r="A320" t="str">
            <v>2 S 03 411 32</v>
          </cell>
          <cell r="B320" t="str">
            <v>Tub.ar comp.D=1,6 m prof. 12/18 m lâmina d'água LF</v>
          </cell>
          <cell r="E320" t="str">
            <v>m</v>
          </cell>
          <cell r="F320">
            <v>4394.1899999999996</v>
          </cell>
        </row>
        <row r="321">
          <cell r="A321" t="str">
            <v>2 S 03 411 33</v>
          </cell>
          <cell r="B321" t="str">
            <v>Tub.ar comp.D=1,6 m prof. 18/24 m lâmina d'água LF</v>
          </cell>
          <cell r="E321" t="str">
            <v>m</v>
          </cell>
          <cell r="F321">
            <v>4905.6000000000004</v>
          </cell>
        </row>
        <row r="322">
          <cell r="A322" t="str">
            <v>2 S 03 411 34</v>
          </cell>
          <cell r="B322" t="str">
            <v>Tub.ar comp.D=1,6 m prof. 24/27 m lâmina d'água LF</v>
          </cell>
          <cell r="E322" t="str">
            <v>m</v>
          </cell>
          <cell r="F322">
            <v>5653.63</v>
          </cell>
        </row>
        <row r="323">
          <cell r="A323" t="str">
            <v>2 S 03 411 35</v>
          </cell>
          <cell r="B323" t="str">
            <v>Tub.ar comp.D=1,6 m prof. 27/31 m lâmina d'água LF</v>
          </cell>
          <cell r="E323" t="str">
            <v>m</v>
          </cell>
          <cell r="F323">
            <v>6911.34</v>
          </cell>
        </row>
        <row r="324">
          <cell r="A324" t="str">
            <v>2 S 03 411 41</v>
          </cell>
          <cell r="B324" t="str">
            <v>Tub.ar comp.D=1,8 m prof.até 12 m lâmina d'água LF</v>
          </cell>
          <cell r="E324" t="str">
            <v>m</v>
          </cell>
          <cell r="F324">
            <v>4925.0200000000004</v>
          </cell>
        </row>
        <row r="325">
          <cell r="A325" t="str">
            <v>2 S 03 411 42</v>
          </cell>
          <cell r="B325" t="str">
            <v>Tub.ar comp.D=1,8 m prof. 12/18 m lâmina d'água LF</v>
          </cell>
          <cell r="E325" t="str">
            <v>m</v>
          </cell>
          <cell r="F325">
            <v>5532.88</v>
          </cell>
        </row>
        <row r="326">
          <cell r="A326" t="str">
            <v>2 S 03 411 43</v>
          </cell>
          <cell r="B326" t="str">
            <v>Tub.ar comp.D=1,8 m prof. 18/24 m lâmina d'água LF</v>
          </cell>
          <cell r="E326" t="str">
            <v>m</v>
          </cell>
          <cell r="F326">
            <v>6193.77</v>
          </cell>
        </row>
        <row r="327">
          <cell r="A327" t="str">
            <v>2 S 03 411 44</v>
          </cell>
          <cell r="B327" t="str">
            <v>Tub.ar comp.D=1,8 m prof. 24/27 m lâmina d'água LF</v>
          </cell>
          <cell r="E327" t="str">
            <v>m</v>
          </cell>
          <cell r="F327">
            <v>7163.5</v>
          </cell>
        </row>
        <row r="328">
          <cell r="A328" t="str">
            <v>2 S 03 411 45</v>
          </cell>
          <cell r="B328" t="str">
            <v>Tub.ar comp.D=1,8 m prof. 27/31 m lâmina d'água LF</v>
          </cell>
          <cell r="E328" t="str">
            <v>m</v>
          </cell>
          <cell r="F328">
            <v>8788.49</v>
          </cell>
        </row>
        <row r="329">
          <cell r="A329" t="str">
            <v>2 S 03 411 51</v>
          </cell>
          <cell r="B329" t="str">
            <v>Tub.ar comp.D=2,0 m até 12 m lâmina d'água LF</v>
          </cell>
          <cell r="E329" t="str">
            <v>m</v>
          </cell>
          <cell r="F329">
            <v>5872.03</v>
          </cell>
        </row>
        <row r="330">
          <cell r="A330" t="str">
            <v>2 S 03 411 52</v>
          </cell>
          <cell r="B330" t="str">
            <v>Tub.ar comp.D=2,0 m prof. 12/18 m lâmina d'água LF</v>
          </cell>
          <cell r="E330" t="str">
            <v>m</v>
          </cell>
          <cell r="F330">
            <v>6605.12</v>
          </cell>
        </row>
        <row r="331">
          <cell r="A331" t="str">
            <v>2 S 03 411 53</v>
          </cell>
          <cell r="B331" t="str">
            <v>Tub.ar comp.D=2,0 m prof.18/24 m lâmina d'água LF</v>
          </cell>
          <cell r="E331" t="str">
            <v>m</v>
          </cell>
          <cell r="F331">
            <v>7430.86</v>
          </cell>
        </row>
        <row r="332">
          <cell r="A332" t="str">
            <v>2 S 03 411 54</v>
          </cell>
          <cell r="B332" t="str">
            <v>Tub.ar comp.D=2,0 m prof.24/27 m lâmina d'água LF</v>
          </cell>
          <cell r="E332" t="str">
            <v>m</v>
          </cell>
          <cell r="F332">
            <v>8557.61</v>
          </cell>
        </row>
        <row r="333">
          <cell r="A333" t="str">
            <v>2 S 03 411 55</v>
          </cell>
          <cell r="B333" t="str">
            <v>Tub.ar comp.D=2,0 m prof.27/31 m lâmina d'água LF</v>
          </cell>
          <cell r="E333" t="str">
            <v>m</v>
          </cell>
          <cell r="F333">
            <v>10507.63</v>
          </cell>
        </row>
        <row r="334">
          <cell r="A334" t="str">
            <v>2 S 03 411 61</v>
          </cell>
          <cell r="B334" t="str">
            <v>Tub.ar comp.D=2,2 m prof.até 12 m lâmina d'água LF</v>
          </cell>
          <cell r="E334" t="str">
            <v>m</v>
          </cell>
          <cell r="F334">
            <v>7211.43</v>
          </cell>
        </row>
        <row r="335">
          <cell r="A335" t="str">
            <v>2 S 03 411 62</v>
          </cell>
          <cell r="B335" t="str">
            <v>Tub.ar comp.D=2,2 m prof.12/18 m lâmina d'água LF</v>
          </cell>
          <cell r="E335" t="str">
            <v>m</v>
          </cell>
          <cell r="F335">
            <v>8127.56</v>
          </cell>
        </row>
        <row r="336">
          <cell r="A336" t="str">
            <v>2 S 03 411 63</v>
          </cell>
          <cell r="B336" t="str">
            <v>Tub.ar comp.D=2,2 m prof.18/24 m lâmina d'água LF</v>
          </cell>
          <cell r="E336" t="str">
            <v>m</v>
          </cell>
          <cell r="F336">
            <v>9120.11</v>
          </cell>
        </row>
        <row r="337">
          <cell r="A337" t="str">
            <v>2 S 03 411 64</v>
          </cell>
          <cell r="B337" t="str">
            <v>Tub.ar comp.D=2,2 m prof.24/27 m lâmina d'água LF</v>
          </cell>
          <cell r="E337" t="str">
            <v>m</v>
          </cell>
          <cell r="F337">
            <v>10568.89</v>
          </cell>
        </row>
        <row r="338">
          <cell r="A338" t="str">
            <v>2 S 03 411 65</v>
          </cell>
          <cell r="B338" t="str">
            <v>Tub.ar comp.D=2,2 m prof.27/31m lâmina d'água LF</v>
          </cell>
          <cell r="E338" t="str">
            <v>m</v>
          </cell>
          <cell r="F338">
            <v>12527.11</v>
          </cell>
        </row>
        <row r="339">
          <cell r="A339" t="str">
            <v>2 S 03 412 01</v>
          </cell>
          <cell r="B339" t="str">
            <v>Esc.p/alarg. base tub.ar comp.prof. até 12 m LF</v>
          </cell>
          <cell r="E339" t="str">
            <v>m3</v>
          </cell>
          <cell r="F339">
            <v>1352.9</v>
          </cell>
        </row>
        <row r="340">
          <cell r="A340" t="str">
            <v>2 S 03 412 02</v>
          </cell>
          <cell r="B340" t="str">
            <v>Esc.p/alarg. base tub.ar comp.prof.12/18 m LF</v>
          </cell>
          <cell r="E340" t="str">
            <v>m3</v>
          </cell>
          <cell r="F340">
            <v>1584.9</v>
          </cell>
        </row>
        <row r="341">
          <cell r="A341" t="str">
            <v>2 S 03 412 03</v>
          </cell>
          <cell r="B341" t="str">
            <v>Esc.p/alarg. base tub.ar comp.prof.18/24 m LF</v>
          </cell>
          <cell r="E341" t="str">
            <v>m3</v>
          </cell>
          <cell r="F341">
            <v>1835.63</v>
          </cell>
        </row>
        <row r="342">
          <cell r="A342" t="str">
            <v>2 S 03 412 04</v>
          </cell>
          <cell r="B342" t="str">
            <v>Esc.p/alarg. base tub.ar comp.prof.24/27 m LF</v>
          </cell>
          <cell r="E342" t="str">
            <v>m3</v>
          </cell>
          <cell r="F342">
            <v>2201.66</v>
          </cell>
        </row>
        <row r="343">
          <cell r="A343" t="str">
            <v>2 S 03 412 05</v>
          </cell>
          <cell r="B343" t="str">
            <v>Esc.p/alarg. base tub.ar comp.prof.27/31m LF</v>
          </cell>
          <cell r="E343" t="str">
            <v>m3</v>
          </cell>
          <cell r="F343">
            <v>2819.05</v>
          </cell>
        </row>
        <row r="344">
          <cell r="A344" t="str">
            <v>2 S 03 412 11</v>
          </cell>
          <cell r="B344" t="str">
            <v>Forn.lanç.conc. base tub.ar comp.até 12m LF</v>
          </cell>
          <cell r="E344" t="str">
            <v>m3</v>
          </cell>
          <cell r="F344">
            <v>296.33</v>
          </cell>
        </row>
        <row r="345">
          <cell r="A345" t="str">
            <v>2 S 03 412 12</v>
          </cell>
          <cell r="B345" t="str">
            <v>Forn.lanc.conc.base tub.ar comp.prof.12/18m LF</v>
          </cell>
          <cell r="E345" t="str">
            <v>m3</v>
          </cell>
          <cell r="F345">
            <v>316.25</v>
          </cell>
        </row>
        <row r="346">
          <cell r="A346" t="str">
            <v>2 S 03 412 13</v>
          </cell>
          <cell r="B346" t="str">
            <v>Forn.lanç.conc.base tub.ar comp.prof.18/24m LF</v>
          </cell>
          <cell r="E346" t="str">
            <v>m3</v>
          </cell>
          <cell r="F346">
            <v>337.81</v>
          </cell>
        </row>
        <row r="347">
          <cell r="A347" t="str">
            <v>2 S 03 412 14</v>
          </cell>
          <cell r="B347" t="str">
            <v>Forn.lanç.conc.base tub.ar comp.prof.24/27m LF</v>
          </cell>
          <cell r="E347" t="str">
            <v>m3</v>
          </cell>
          <cell r="F347">
            <v>368.94</v>
          </cell>
        </row>
        <row r="348">
          <cell r="A348" t="str">
            <v>2 S 03 412 15</v>
          </cell>
          <cell r="B348" t="str">
            <v>Forn.lanç.conc.base tub.ar comp.prof. 27/31m LF</v>
          </cell>
          <cell r="E348" t="str">
            <v>m3</v>
          </cell>
          <cell r="F348">
            <v>420.85</v>
          </cell>
        </row>
        <row r="349">
          <cell r="A349" t="str">
            <v>2 S 03 510 00</v>
          </cell>
          <cell r="B349" t="str">
            <v>Aparelho apoio em neoprene fretado-forn. e aplic.</v>
          </cell>
          <cell r="E349" t="str">
            <v>kg</v>
          </cell>
          <cell r="F349">
            <v>43.54</v>
          </cell>
        </row>
        <row r="350">
          <cell r="A350" t="str">
            <v>2 S 03 700 01</v>
          </cell>
          <cell r="B350" t="str">
            <v>Fabricação guarda-corpo tipo GM, moldado no local</v>
          </cell>
          <cell r="E350" t="str">
            <v>m</v>
          </cell>
          <cell r="F350">
            <v>183.82</v>
          </cell>
        </row>
        <row r="351">
          <cell r="A351" t="str">
            <v>2 S 03 920 01</v>
          </cell>
          <cell r="B351" t="str">
            <v>Abertura concretagem bases tubulões céu aberto</v>
          </cell>
          <cell r="E351" t="str">
            <v>m3</v>
          </cell>
          <cell r="F351">
            <v>573.25</v>
          </cell>
        </row>
        <row r="352">
          <cell r="A352" t="str">
            <v>2 S 03 930 00</v>
          </cell>
          <cell r="B352" t="str">
            <v>Junta de cantoneira</v>
          </cell>
          <cell r="E352" t="str">
            <v>m</v>
          </cell>
          <cell r="F352">
            <v>71.989999999999995</v>
          </cell>
        </row>
        <row r="353">
          <cell r="A353" t="str">
            <v>2 S 03 940 00</v>
          </cell>
          <cell r="B353" t="str">
            <v>Compactação manual</v>
          </cell>
          <cell r="E353" t="str">
            <v>m3</v>
          </cell>
          <cell r="F353">
            <v>9.44</v>
          </cell>
        </row>
        <row r="354">
          <cell r="A354" t="str">
            <v>2 S 03 940 01</v>
          </cell>
          <cell r="B354" t="str">
            <v>Reaterro e compactação</v>
          </cell>
          <cell r="E354" t="str">
            <v>m3</v>
          </cell>
          <cell r="F354">
            <v>16.04</v>
          </cell>
        </row>
        <row r="355">
          <cell r="A355" t="str">
            <v>2 S 03 951 01</v>
          </cell>
          <cell r="B355" t="str">
            <v>Pintura com nata de cimento</v>
          </cell>
          <cell r="E355" t="str">
            <v>m2</v>
          </cell>
          <cell r="F355">
            <v>3.82</v>
          </cell>
        </row>
        <row r="356">
          <cell r="A356" t="str">
            <v>2 S 03 990 01</v>
          </cell>
          <cell r="B356" t="str">
            <v>Confecção e colocação cabo 4 cord de 12,7 mm - MAC</v>
          </cell>
          <cell r="E356" t="str">
            <v>kg</v>
          </cell>
          <cell r="F356">
            <v>10.93</v>
          </cell>
        </row>
        <row r="357">
          <cell r="A357" t="str">
            <v>2 S 03 990 02</v>
          </cell>
          <cell r="B357" t="str">
            <v>Confecção e colocação cabo 6 cord de 12,7 mm - MAC</v>
          </cell>
          <cell r="E357" t="str">
            <v>kg</v>
          </cell>
          <cell r="F357">
            <v>10.61</v>
          </cell>
        </row>
        <row r="358">
          <cell r="A358" t="str">
            <v>2 S 03 990 03</v>
          </cell>
          <cell r="B358" t="str">
            <v>Confecção e colocação cabo 7 cord de 12,7 mm - MAC</v>
          </cell>
          <cell r="E358" t="str">
            <v>kg</v>
          </cell>
          <cell r="F358">
            <v>9.56</v>
          </cell>
        </row>
        <row r="359">
          <cell r="A359" t="str">
            <v>2 S 03 990 04</v>
          </cell>
          <cell r="B359" t="str">
            <v>Confecção e colocação cabo 12 cord de 12,7 mm -MAC</v>
          </cell>
          <cell r="E359" t="str">
            <v>kg</v>
          </cell>
          <cell r="F359">
            <v>8.6999999999999993</v>
          </cell>
        </row>
        <row r="360">
          <cell r="A360" t="str">
            <v>2 S 03 990 05</v>
          </cell>
          <cell r="B360" t="str">
            <v>Confecção e colocação cabo 4 cord. D=12,7mm FREYSS</v>
          </cell>
          <cell r="E360" t="str">
            <v>kg</v>
          </cell>
          <cell r="F360">
            <v>11.39</v>
          </cell>
        </row>
        <row r="361">
          <cell r="A361" t="str">
            <v>2 S 03 990 06</v>
          </cell>
          <cell r="B361" t="str">
            <v>Confecção e colocação cabo 6 cord. D=12,7mm FREYSS</v>
          </cell>
          <cell r="E361" t="str">
            <v>kg</v>
          </cell>
          <cell r="F361">
            <v>10.1</v>
          </cell>
        </row>
        <row r="362">
          <cell r="A362" t="str">
            <v>2 S 03 990 07</v>
          </cell>
          <cell r="B362" t="str">
            <v>Confecção e colocação cabo 7 cord. D=12,7mm FREYSS</v>
          </cell>
          <cell r="E362" t="str">
            <v>kg</v>
          </cell>
          <cell r="F362">
            <v>9.44</v>
          </cell>
        </row>
        <row r="363">
          <cell r="A363" t="str">
            <v>2 S 03 990 08</v>
          </cell>
          <cell r="B363" t="str">
            <v>Confecção e colocação cabo 12cord. D=12,7mm FREYSS</v>
          </cell>
          <cell r="E363" t="str">
            <v>kg</v>
          </cell>
          <cell r="F363">
            <v>8.41</v>
          </cell>
        </row>
        <row r="364">
          <cell r="A364" t="str">
            <v>2 S 03 991 01</v>
          </cell>
          <cell r="B364" t="str">
            <v>Dreno de PVC D=75 mm</v>
          </cell>
          <cell r="E364" t="str">
            <v>und</v>
          </cell>
          <cell r="F364">
            <v>7.79</v>
          </cell>
        </row>
        <row r="365">
          <cell r="A365" t="str">
            <v>2 S 03 991 02</v>
          </cell>
          <cell r="B365" t="str">
            <v>Dreno de PVC D=100 mm</v>
          </cell>
          <cell r="E365" t="str">
            <v>und</v>
          </cell>
          <cell r="F365">
            <v>8.1999999999999993</v>
          </cell>
        </row>
        <row r="366">
          <cell r="A366" t="str">
            <v>2 S 03 999 01</v>
          </cell>
          <cell r="B366" t="str">
            <v>Protensão e injeção cabo 4 cord. D=12,7 mm - MAC</v>
          </cell>
          <cell r="E366" t="str">
            <v>und</v>
          </cell>
          <cell r="F366">
            <v>302.45999999999998</v>
          </cell>
        </row>
        <row r="367">
          <cell r="A367" t="str">
            <v>2 S 03 999 02</v>
          </cell>
          <cell r="B367" t="str">
            <v>Protensão e injeção cabo 6 cord. D=12,7 mm - MAC</v>
          </cell>
          <cell r="E367" t="str">
            <v>und</v>
          </cell>
          <cell r="F367">
            <v>443.97</v>
          </cell>
        </row>
        <row r="368">
          <cell r="A368" t="str">
            <v>2 S 03 999 03</v>
          </cell>
          <cell r="B368" t="str">
            <v>Protensão e injeção cabo 7 cord. D=12,7 mm - MAC</v>
          </cell>
          <cell r="E368" t="str">
            <v>und</v>
          </cell>
          <cell r="F368">
            <v>441.99</v>
          </cell>
        </row>
        <row r="369">
          <cell r="A369" t="str">
            <v>2 S 03 999 04</v>
          </cell>
          <cell r="B369" t="str">
            <v>Protensão e injeção cabo 12 cord. D=12,7 mm - MAC</v>
          </cell>
          <cell r="E369" t="str">
            <v>und</v>
          </cell>
          <cell r="F369">
            <v>827.42</v>
          </cell>
        </row>
        <row r="370">
          <cell r="A370" t="str">
            <v>2 S 03 999 05</v>
          </cell>
          <cell r="B370" t="str">
            <v>Protensão e injeção cabo 4 cord. D=12,7mm - FREYSS</v>
          </cell>
          <cell r="E370" t="str">
            <v>und</v>
          </cell>
          <cell r="F370">
            <v>341.41</v>
          </cell>
        </row>
        <row r="371">
          <cell r="A371" t="str">
            <v>2 S 03 999 06</v>
          </cell>
          <cell r="B371" t="str">
            <v>Protensão e injeção cabo 6 cord. D=12,7mm - FREYSS</v>
          </cell>
          <cell r="E371" t="str">
            <v>und</v>
          </cell>
          <cell r="F371">
            <v>478.11</v>
          </cell>
        </row>
        <row r="372">
          <cell r="A372" t="str">
            <v>2 S 03 999 07</v>
          </cell>
          <cell r="B372" t="str">
            <v>Protensão e injeção cabo 7 cord. D=12,7mm - FREYSS</v>
          </cell>
          <cell r="E372" t="str">
            <v>und</v>
          </cell>
          <cell r="F372">
            <v>529.21</v>
          </cell>
        </row>
        <row r="373">
          <cell r="A373" t="str">
            <v>2 S 03 999 08</v>
          </cell>
          <cell r="B373" t="str">
            <v>Protensão e injeção cabo 12 cord. D=12,7mm FREYSS</v>
          </cell>
          <cell r="E373" t="str">
            <v>und</v>
          </cell>
          <cell r="F373">
            <v>955.7</v>
          </cell>
        </row>
        <row r="374">
          <cell r="A374" t="str">
            <v>2 S 04 000 00</v>
          </cell>
          <cell r="B374" t="str">
            <v>Escavação manual em material de 1a cat</v>
          </cell>
          <cell r="E374" t="str">
            <v>m3</v>
          </cell>
          <cell r="F374">
            <v>23.38</v>
          </cell>
        </row>
        <row r="375">
          <cell r="A375" t="str">
            <v>2 S 04 000 01</v>
          </cell>
          <cell r="B375" t="str">
            <v>Escavação manual reat.compact.mat.1a cat.</v>
          </cell>
          <cell r="E375" t="str">
            <v>m3</v>
          </cell>
          <cell r="F375">
            <v>26.21</v>
          </cell>
        </row>
        <row r="376">
          <cell r="A376" t="str">
            <v>2 S 04 001 00</v>
          </cell>
          <cell r="B376" t="str">
            <v>Escavação mecânica de vala em mat.1a cat.</v>
          </cell>
          <cell r="E376" t="str">
            <v>m3</v>
          </cell>
          <cell r="F376">
            <v>3.64</v>
          </cell>
        </row>
        <row r="377">
          <cell r="A377" t="str">
            <v>2 S 04 001 01</v>
          </cell>
          <cell r="B377" t="str">
            <v>Escavação mecânica reat. e comp. vala mat.1a cat.</v>
          </cell>
          <cell r="E377" t="str">
            <v>m3</v>
          </cell>
          <cell r="F377">
            <v>6</v>
          </cell>
        </row>
        <row r="378">
          <cell r="A378" t="str">
            <v>2 S 04 002 01</v>
          </cell>
          <cell r="B378" t="str">
            <v>Perfuração para dreno sub-horizontal mat. 1a cat.</v>
          </cell>
          <cell r="E378" t="str">
            <v>m</v>
          </cell>
          <cell r="F378">
            <v>77</v>
          </cell>
        </row>
        <row r="379">
          <cell r="A379" t="str">
            <v>2 S 04 010 00</v>
          </cell>
          <cell r="B379" t="str">
            <v>Escavação manual material 2a categoria</v>
          </cell>
          <cell r="E379" t="str">
            <v>m3</v>
          </cell>
          <cell r="F379">
            <v>24.52</v>
          </cell>
        </row>
        <row r="380">
          <cell r="A380" t="str">
            <v>2 S 04 010 01</v>
          </cell>
          <cell r="B380" t="str">
            <v>Escavação manual reat.compactação em mat.2a cat.</v>
          </cell>
          <cell r="E380" t="str">
            <v>m3</v>
          </cell>
          <cell r="F380">
            <v>32.909999999999997</v>
          </cell>
        </row>
        <row r="381">
          <cell r="A381" t="str">
            <v>2 S 04 011 00</v>
          </cell>
          <cell r="B381" t="str">
            <v>Escavação mecânica de vala em mat. 2a categoria</v>
          </cell>
          <cell r="E381" t="str">
            <v>m3</v>
          </cell>
          <cell r="F381">
            <v>4.37</v>
          </cell>
        </row>
        <row r="382">
          <cell r="A382" t="str">
            <v>2 S 04 011 01</v>
          </cell>
          <cell r="B382" t="str">
            <v>Escavação mecânica reat.compact. vala mat.2a cat.</v>
          </cell>
          <cell r="E382" t="str">
            <v>m3</v>
          </cell>
          <cell r="F382">
            <v>7.2</v>
          </cell>
        </row>
        <row r="383">
          <cell r="A383" t="str">
            <v>2 S 04 012 01</v>
          </cell>
          <cell r="B383" t="str">
            <v>Perfuração para dreno sub-horizontal mat 2a cat.</v>
          </cell>
          <cell r="E383" t="str">
            <v>m</v>
          </cell>
          <cell r="F383">
            <v>169.21</v>
          </cell>
        </row>
        <row r="384">
          <cell r="A384" t="str">
            <v>2 S 04 020 00</v>
          </cell>
          <cell r="B384" t="str">
            <v>Escavação em vala material de 3a categoria</v>
          </cell>
          <cell r="E384" t="str">
            <v>m3</v>
          </cell>
          <cell r="F384">
            <v>52.49</v>
          </cell>
        </row>
        <row r="385">
          <cell r="A385" t="str">
            <v>2 S 04 100 01</v>
          </cell>
          <cell r="B385" t="str">
            <v>Corpo BSTC D=0,60m</v>
          </cell>
          <cell r="E385" t="str">
            <v>m</v>
          </cell>
          <cell r="F385">
            <v>216.56</v>
          </cell>
        </row>
        <row r="386">
          <cell r="A386" t="str">
            <v>2 S 04 100 02</v>
          </cell>
          <cell r="B386" t="str">
            <v>Corpo BSTC D=0,80m</v>
          </cell>
          <cell r="E386" t="str">
            <v>m</v>
          </cell>
          <cell r="F386">
            <v>315.29000000000002</v>
          </cell>
        </row>
        <row r="387">
          <cell r="A387" t="str">
            <v>2 S 04 100 03</v>
          </cell>
          <cell r="B387" t="str">
            <v>Corpo BSTC D=1,00m</v>
          </cell>
          <cell r="E387" t="str">
            <v>m</v>
          </cell>
          <cell r="F387">
            <v>450.19</v>
          </cell>
        </row>
        <row r="388">
          <cell r="A388" t="str">
            <v>2 S 04 100 04</v>
          </cell>
          <cell r="B388" t="str">
            <v>Corpo BSTC D=1,20m</v>
          </cell>
          <cell r="E388" t="str">
            <v>m</v>
          </cell>
          <cell r="F388">
            <v>605.29999999999995</v>
          </cell>
        </row>
        <row r="389">
          <cell r="A389" t="str">
            <v>2 S 04 100 05</v>
          </cell>
          <cell r="B389" t="str">
            <v>Corpo BSTC D=1,50m</v>
          </cell>
          <cell r="E389" t="str">
            <v>m</v>
          </cell>
          <cell r="F389">
            <v>898.56</v>
          </cell>
        </row>
        <row r="390">
          <cell r="A390" t="str">
            <v>2 S 04 101 01</v>
          </cell>
          <cell r="B390" t="str">
            <v>Boca BSTC D=0,60 m normal</v>
          </cell>
          <cell r="E390" t="str">
            <v>und</v>
          </cell>
          <cell r="F390">
            <v>467.01</v>
          </cell>
        </row>
        <row r="391">
          <cell r="A391" t="str">
            <v>2 S 04 101 02</v>
          </cell>
          <cell r="B391" t="str">
            <v>Boca BSTC D=0,80m normal</v>
          </cell>
          <cell r="E391" t="str">
            <v>und</v>
          </cell>
          <cell r="F391">
            <v>778.51</v>
          </cell>
        </row>
        <row r="392">
          <cell r="A392" t="str">
            <v>2 S 04 101 03</v>
          </cell>
          <cell r="B392" t="str">
            <v>Boca BSTC D=1,00m normal</v>
          </cell>
          <cell r="E392" t="str">
            <v>und</v>
          </cell>
          <cell r="F392">
            <v>1204.75</v>
          </cell>
        </row>
        <row r="393">
          <cell r="A393" t="str">
            <v>2 S 04 101 04</v>
          </cell>
          <cell r="B393" t="str">
            <v>Boca BSTC D=1,20m normal</v>
          </cell>
          <cell r="E393" t="str">
            <v>und</v>
          </cell>
          <cell r="F393">
            <v>1743.56</v>
          </cell>
        </row>
        <row r="394">
          <cell r="A394" t="str">
            <v>2 S 04 101 05</v>
          </cell>
          <cell r="B394" t="str">
            <v>Boca BSTC D=1,50m normal</v>
          </cell>
          <cell r="E394" t="str">
            <v>und</v>
          </cell>
          <cell r="F394">
            <v>3148.01</v>
          </cell>
        </row>
        <row r="395">
          <cell r="A395" t="str">
            <v>2 S 04 101 06</v>
          </cell>
          <cell r="B395" t="str">
            <v>Boca BSTC D=0,60m - esc.=15</v>
          </cell>
          <cell r="E395" t="str">
            <v>und</v>
          </cell>
          <cell r="F395">
            <v>490.76</v>
          </cell>
        </row>
        <row r="396">
          <cell r="A396" t="str">
            <v>2 S 04 101 07</v>
          </cell>
          <cell r="B396" t="str">
            <v>Boca BSTC D=0,80 m - esc.=15</v>
          </cell>
          <cell r="E396" t="str">
            <v>und</v>
          </cell>
          <cell r="F396">
            <v>819.08</v>
          </cell>
        </row>
        <row r="397">
          <cell r="A397" t="str">
            <v>2 S 04 101 08</v>
          </cell>
          <cell r="B397" t="str">
            <v>Boca BSTC D=1,00 m - esc.=15</v>
          </cell>
          <cell r="E397" t="str">
            <v>und</v>
          </cell>
          <cell r="F397">
            <v>1263.28</v>
          </cell>
        </row>
        <row r="398">
          <cell r="A398" t="str">
            <v>2 S 04 101 09</v>
          </cell>
          <cell r="B398" t="str">
            <v>Boca BSTC D=1,20 m - esc.=15</v>
          </cell>
          <cell r="E398" t="str">
            <v>und</v>
          </cell>
          <cell r="F398">
            <v>1834.07</v>
          </cell>
        </row>
        <row r="399">
          <cell r="A399" t="str">
            <v>2 S 04 101 10</v>
          </cell>
          <cell r="B399" t="str">
            <v>Boca BSTC D=1,50 m - esc.=15</v>
          </cell>
          <cell r="E399" t="str">
            <v>und</v>
          </cell>
          <cell r="F399">
            <v>3317.23</v>
          </cell>
        </row>
        <row r="400">
          <cell r="A400" t="str">
            <v>2 S 04 101 11</v>
          </cell>
          <cell r="B400" t="str">
            <v>Boca BSTC D=0,60 m - esc.=30</v>
          </cell>
          <cell r="E400" t="str">
            <v>und</v>
          </cell>
          <cell r="F400">
            <v>547.66</v>
          </cell>
        </row>
        <row r="401">
          <cell r="A401" t="str">
            <v>2 S 04 101 12</v>
          </cell>
          <cell r="B401" t="str">
            <v>Boca BSTC D=0,80 m - esc.=30</v>
          </cell>
          <cell r="E401" t="str">
            <v>und</v>
          </cell>
          <cell r="F401">
            <v>911.4</v>
          </cell>
        </row>
        <row r="402">
          <cell r="A402" t="str">
            <v>2 S 04 101 13</v>
          </cell>
          <cell r="B402" t="str">
            <v>Boca BSTC D=1,00 m - esc.=30</v>
          </cell>
          <cell r="E402" t="str">
            <v>und</v>
          </cell>
          <cell r="F402">
            <v>1405.29</v>
          </cell>
        </row>
        <row r="403">
          <cell r="A403" t="str">
            <v>2 S 04 101 14</v>
          </cell>
          <cell r="B403" t="str">
            <v>Boca BSTC D=1,20 m - esc.=30</v>
          </cell>
          <cell r="E403" t="str">
            <v>und</v>
          </cell>
          <cell r="F403">
            <v>2045.56</v>
          </cell>
        </row>
        <row r="404">
          <cell r="A404" t="str">
            <v>2 S 04 101 15</v>
          </cell>
          <cell r="B404" t="str">
            <v>Boca BSTC D=1,50 m - esc.=30</v>
          </cell>
          <cell r="E404" t="str">
            <v>und</v>
          </cell>
          <cell r="F404">
            <v>3710.45</v>
          </cell>
        </row>
        <row r="405">
          <cell r="A405" t="str">
            <v>2 S 04 101 16</v>
          </cell>
          <cell r="B405" t="str">
            <v>Boca BSTC D=0,60 m - esc.=45</v>
          </cell>
          <cell r="E405" t="str">
            <v>und</v>
          </cell>
          <cell r="F405">
            <v>676.96</v>
          </cell>
        </row>
        <row r="406">
          <cell r="A406" t="str">
            <v>2 S 04 101 17</v>
          </cell>
          <cell r="B406" t="str">
            <v>Boca BSTC D=0,80 m - esc.=45</v>
          </cell>
          <cell r="E406" t="str">
            <v>und</v>
          </cell>
          <cell r="F406">
            <v>1226.7</v>
          </cell>
        </row>
        <row r="407">
          <cell r="A407" t="str">
            <v>2 S 04 101 18</v>
          </cell>
          <cell r="B407" t="str">
            <v>Boca BSTC D=1,00 m - esc.=45</v>
          </cell>
          <cell r="E407" t="str">
            <v>und</v>
          </cell>
          <cell r="F407">
            <v>1742.67</v>
          </cell>
        </row>
        <row r="408">
          <cell r="A408" t="str">
            <v>2 S 04 101 19</v>
          </cell>
          <cell r="B408" t="str">
            <v>Boca BSTC D=1,20 m - esc.=45</v>
          </cell>
          <cell r="E408" t="str">
            <v>und</v>
          </cell>
          <cell r="F408">
            <v>2538.5</v>
          </cell>
        </row>
        <row r="409">
          <cell r="A409" t="str">
            <v>2 S 04 101 20</v>
          </cell>
          <cell r="B409" t="str">
            <v>Boca BSTC D=1,50 m - esc.=45</v>
          </cell>
          <cell r="E409" t="str">
            <v>und</v>
          </cell>
          <cell r="F409">
            <v>4665.8900000000003</v>
          </cell>
        </row>
        <row r="410">
          <cell r="A410" t="str">
            <v>2 S 04 110 01</v>
          </cell>
          <cell r="B410" t="str">
            <v>Corpo BDTC D=1,00m</v>
          </cell>
          <cell r="E410" t="str">
            <v>m</v>
          </cell>
          <cell r="F410">
            <v>927.15</v>
          </cell>
        </row>
        <row r="411">
          <cell r="A411" t="str">
            <v>2 S 04 110 02</v>
          </cell>
          <cell r="B411" t="str">
            <v>Corpo BDTC D=1,20m</v>
          </cell>
          <cell r="E411" t="str">
            <v>m</v>
          </cell>
          <cell r="F411">
            <v>1186.5</v>
          </cell>
        </row>
        <row r="412">
          <cell r="A412" t="str">
            <v>2 S 04 110 03</v>
          </cell>
          <cell r="B412" t="str">
            <v>Corpo BDTC D=1,50m</v>
          </cell>
          <cell r="E412" t="str">
            <v>m</v>
          </cell>
          <cell r="F412">
            <v>1894.91</v>
          </cell>
        </row>
        <row r="413">
          <cell r="A413" t="str">
            <v>2 S 04 111 01</v>
          </cell>
          <cell r="B413" t="str">
            <v>Boca BDTC D=1,00m normal</v>
          </cell>
          <cell r="E413" t="str">
            <v>und</v>
          </cell>
          <cell r="F413">
            <v>1687.18</v>
          </cell>
        </row>
        <row r="414">
          <cell r="A414" t="str">
            <v>2 S 04 111 02</v>
          </cell>
          <cell r="B414" t="str">
            <v>Boca BDTC D=1,20m normal</v>
          </cell>
          <cell r="E414" t="str">
            <v>und</v>
          </cell>
          <cell r="F414">
            <v>2449.44</v>
          </cell>
        </row>
        <row r="415">
          <cell r="A415" t="str">
            <v>2 S 04 111 03</v>
          </cell>
          <cell r="B415" t="str">
            <v>Boca BDTC D=1,50m normal</v>
          </cell>
          <cell r="E415" t="str">
            <v>und</v>
          </cell>
          <cell r="F415">
            <v>4303.68</v>
          </cell>
        </row>
        <row r="416">
          <cell r="A416" t="str">
            <v>2 S 04 111 05</v>
          </cell>
          <cell r="B416" t="str">
            <v>Boca BDTC D=1,00 m - esc.=15</v>
          </cell>
          <cell r="E416" t="str">
            <v>und</v>
          </cell>
          <cell r="F416">
            <v>1762.9</v>
          </cell>
        </row>
        <row r="417">
          <cell r="A417" t="str">
            <v>2 S 04 111 06</v>
          </cell>
          <cell r="B417" t="str">
            <v>Boca BDTC D=1,20 m - esc.=15</v>
          </cell>
          <cell r="E417" t="str">
            <v>und</v>
          </cell>
          <cell r="F417">
            <v>2564.41</v>
          </cell>
        </row>
        <row r="418">
          <cell r="A418" t="str">
            <v>2 S 04 111 07</v>
          </cell>
          <cell r="B418" t="str">
            <v>Boca BDTC D=1,50 m - esc.=15</v>
          </cell>
          <cell r="E418" t="str">
            <v>und</v>
          </cell>
          <cell r="F418">
            <v>4518.67</v>
          </cell>
        </row>
        <row r="419">
          <cell r="A419" t="str">
            <v>2 S 04 111 08</v>
          </cell>
          <cell r="B419" t="str">
            <v>Boca BDTC D=1,00 - esc.=30</v>
          </cell>
          <cell r="E419" t="str">
            <v>und</v>
          </cell>
          <cell r="F419">
            <v>1960.49</v>
          </cell>
        </row>
        <row r="420">
          <cell r="A420" t="str">
            <v>2 S 04 111 09</v>
          </cell>
          <cell r="B420" t="str">
            <v>Boca BDTC D=1,20 m - esc.=30</v>
          </cell>
          <cell r="E420" t="str">
            <v>und</v>
          </cell>
          <cell r="F420">
            <v>2854.31</v>
          </cell>
        </row>
        <row r="421">
          <cell r="A421" t="str">
            <v>2 S 04 111 10</v>
          </cell>
          <cell r="B421" t="str">
            <v>Boca BDTC D=1,50 m - esc.=30</v>
          </cell>
          <cell r="E421" t="str">
            <v>und</v>
          </cell>
          <cell r="F421">
            <v>5049.58</v>
          </cell>
        </row>
        <row r="422">
          <cell r="A422" t="str">
            <v>2 S 04 111 11</v>
          </cell>
          <cell r="B422" t="str">
            <v>Boca BDTC D=1,00 m - esc.=45</v>
          </cell>
          <cell r="E422" t="str">
            <v>und</v>
          </cell>
          <cell r="F422">
            <v>2420.2399999999998</v>
          </cell>
        </row>
        <row r="423">
          <cell r="A423" t="str">
            <v>2 S 04 111 12</v>
          </cell>
          <cell r="B423" t="str">
            <v>Boca BDTC D=1,20 m - esc.=45</v>
          </cell>
          <cell r="E423" t="str">
            <v>und</v>
          </cell>
          <cell r="F423">
            <v>3523.01</v>
          </cell>
        </row>
        <row r="424">
          <cell r="A424" t="str">
            <v>2 S 04 111 13</v>
          </cell>
          <cell r="B424" t="str">
            <v>Boca BDTC D=1,50 m - esc.=45</v>
          </cell>
          <cell r="E424" t="str">
            <v>und</v>
          </cell>
          <cell r="F424">
            <v>6248.02</v>
          </cell>
        </row>
        <row r="425">
          <cell r="A425" t="str">
            <v>2 S 04 120 01</v>
          </cell>
          <cell r="B425" t="str">
            <v>Corpo BTTC D=1,00m</v>
          </cell>
          <cell r="E425" t="str">
            <v>m</v>
          </cell>
          <cell r="F425">
            <v>1307.51</v>
          </cell>
        </row>
        <row r="426">
          <cell r="A426" t="str">
            <v>2 S 04 120 02</v>
          </cell>
          <cell r="B426" t="str">
            <v>Corpo BTTC D=1,20m</v>
          </cell>
          <cell r="E426" t="str">
            <v>m</v>
          </cell>
          <cell r="F426">
            <v>1768.82</v>
          </cell>
        </row>
        <row r="427">
          <cell r="A427" t="str">
            <v>2 S 04 120 03</v>
          </cell>
          <cell r="B427" t="str">
            <v>Corpo BTTC D=1,50m</v>
          </cell>
          <cell r="E427" t="str">
            <v>m</v>
          </cell>
          <cell r="F427">
            <v>2637.95</v>
          </cell>
        </row>
        <row r="428">
          <cell r="A428" t="str">
            <v>2 S 04 121 01</v>
          </cell>
          <cell r="B428" t="str">
            <v>Boca BTTC D=1,00m normal</v>
          </cell>
          <cell r="E428" t="str">
            <v>und</v>
          </cell>
          <cell r="F428">
            <v>2177.25</v>
          </cell>
        </row>
        <row r="429">
          <cell r="A429" t="str">
            <v>2 S 04 121 02</v>
          </cell>
          <cell r="B429" t="str">
            <v>Boca BTTC D=1,20m normal</v>
          </cell>
          <cell r="E429" t="str">
            <v>und</v>
          </cell>
          <cell r="F429">
            <v>3162.21</v>
          </cell>
        </row>
        <row r="430">
          <cell r="A430" t="str">
            <v>2 S 04 121 03</v>
          </cell>
          <cell r="B430" t="str">
            <v>Boca BTTC D=1,50m normal</v>
          </cell>
          <cell r="E430" t="str">
            <v>und</v>
          </cell>
          <cell r="F430">
            <v>5501.76</v>
          </cell>
        </row>
        <row r="431">
          <cell r="A431" t="str">
            <v>2 S 04 121 04</v>
          </cell>
          <cell r="B431" t="str">
            <v>Boca BTTC D=1,00 m - esc.=15</v>
          </cell>
          <cell r="E431" t="str">
            <v>und</v>
          </cell>
          <cell r="F431">
            <v>2268.85</v>
          </cell>
        </row>
        <row r="432">
          <cell r="A432" t="str">
            <v>2 S 04 121 05</v>
          </cell>
          <cell r="B432" t="str">
            <v>Boca BTTC D=1,20 m - esc.=15</v>
          </cell>
          <cell r="E432" t="str">
            <v>und</v>
          </cell>
          <cell r="F432">
            <v>3302.99</v>
          </cell>
        </row>
        <row r="433">
          <cell r="A433" t="str">
            <v>2 S 04 121 06</v>
          </cell>
          <cell r="B433" t="str">
            <v>Boca BTTC D=1,50 m - esc.=15</v>
          </cell>
          <cell r="E433" t="str">
            <v>und</v>
          </cell>
          <cell r="F433">
            <v>5751.61</v>
          </cell>
        </row>
        <row r="434">
          <cell r="A434" t="str">
            <v>2 S 04 121 07</v>
          </cell>
          <cell r="B434" t="str">
            <v>Boca BTTC D=1,00 m - esc.=30</v>
          </cell>
          <cell r="E434" t="str">
            <v>und</v>
          </cell>
          <cell r="F434">
            <v>2524.5500000000002</v>
          </cell>
        </row>
        <row r="435">
          <cell r="A435" t="str">
            <v>2 S 04 121 08</v>
          </cell>
          <cell r="B435" t="str">
            <v>Boca BTTC D=1,20 m - esc.=30</v>
          </cell>
          <cell r="E435" t="str">
            <v>und</v>
          </cell>
          <cell r="F435">
            <v>3674.13</v>
          </cell>
        </row>
        <row r="436">
          <cell r="A436" t="str">
            <v>2 S 04 121 09</v>
          </cell>
          <cell r="B436" t="str">
            <v>Boca BTTC D=1,50 m - esc.=30</v>
          </cell>
          <cell r="E436" t="str">
            <v>und</v>
          </cell>
          <cell r="F436">
            <v>6416.14</v>
          </cell>
        </row>
        <row r="437">
          <cell r="A437" t="str">
            <v>2 S 04 121 10</v>
          </cell>
          <cell r="B437" t="str">
            <v>Boca BTTC D=1,00 m - esc.=45</v>
          </cell>
          <cell r="E437" t="str">
            <v>und</v>
          </cell>
          <cell r="F437">
            <v>3102.83</v>
          </cell>
        </row>
        <row r="438">
          <cell r="A438" t="str">
            <v>2 S 04 121 11</v>
          </cell>
          <cell r="B438" t="str">
            <v>Boca BTTC D=1,20 m - esc.=45</v>
          </cell>
          <cell r="E438" t="str">
            <v>und</v>
          </cell>
          <cell r="F438">
            <v>4520.6400000000003</v>
          </cell>
        </row>
        <row r="439">
          <cell r="A439" t="str">
            <v>2 S 04 121 12</v>
          </cell>
          <cell r="B439" t="str">
            <v>Boca BTTC D=1,50 m - esc.=45</v>
          </cell>
          <cell r="E439" t="str">
            <v>und</v>
          </cell>
          <cell r="F439">
            <v>7937.31</v>
          </cell>
        </row>
        <row r="440">
          <cell r="A440" t="str">
            <v>2 S 04 200 01</v>
          </cell>
          <cell r="B440" t="str">
            <v>Corpo BSCC 1,50 x 1,50 m alt. 0 a 1,00 m</v>
          </cell>
          <cell r="E440" t="str">
            <v>und</v>
          </cell>
          <cell r="F440">
            <v>943.77</v>
          </cell>
        </row>
        <row r="441">
          <cell r="A441" t="str">
            <v>2 S 04 200 02</v>
          </cell>
          <cell r="B441" t="str">
            <v>Corpo BSCC 2,00 x 2,00 m alt. 0 a 1,00 m</v>
          </cell>
          <cell r="E441" t="str">
            <v>und</v>
          </cell>
          <cell r="F441">
            <v>1364.43</v>
          </cell>
        </row>
        <row r="442">
          <cell r="A442" t="str">
            <v>2 S 04 200 03</v>
          </cell>
          <cell r="B442" t="str">
            <v>Corpo BSCC 2,50 x 2,50 m alt. 0 a 1,00 m</v>
          </cell>
          <cell r="E442" t="str">
            <v>m</v>
          </cell>
          <cell r="F442">
            <v>1942.01</v>
          </cell>
        </row>
        <row r="443">
          <cell r="A443" t="str">
            <v>2 S 04 200 04</v>
          </cell>
          <cell r="B443" t="str">
            <v>Corpo BSCC 3,00 x 3,00 m alt. 0 a 1,00 m</v>
          </cell>
          <cell r="E443" t="str">
            <v>m</v>
          </cell>
          <cell r="F443">
            <v>2556.91</v>
          </cell>
        </row>
        <row r="444">
          <cell r="A444" t="str">
            <v>2 S 04 200 05</v>
          </cell>
          <cell r="B444" t="str">
            <v>Corpo BSCC 1,50 x 1,50 m alt. 1,00 a 2,50 m</v>
          </cell>
          <cell r="E444" t="str">
            <v>m</v>
          </cell>
          <cell r="F444">
            <v>854.14</v>
          </cell>
        </row>
        <row r="445">
          <cell r="A445" t="str">
            <v>2 S 04 200 06</v>
          </cell>
          <cell r="B445" t="str">
            <v>Corpo BSCC 2,00 x 2,00 m alt. 1,00 a 2,50 m</v>
          </cell>
          <cell r="E445" t="str">
            <v>m</v>
          </cell>
          <cell r="F445">
            <v>1220.78</v>
          </cell>
        </row>
        <row r="446">
          <cell r="A446" t="str">
            <v>2 S 04 200 07</v>
          </cell>
          <cell r="B446" t="str">
            <v>Corpo BSCC 2,50 x 2,50 m alt. 1,00 a 2,50 m</v>
          </cell>
          <cell r="E446" t="str">
            <v>m</v>
          </cell>
          <cell r="F446">
            <v>1836.29</v>
          </cell>
        </row>
        <row r="447">
          <cell r="A447" t="str">
            <v>2 S 04 200 08</v>
          </cell>
          <cell r="B447" t="str">
            <v>Corpo BSCC 3,00 x 3,00 m alt. 1,00 a 2,50 m</v>
          </cell>
          <cell r="E447" t="str">
            <v>m</v>
          </cell>
          <cell r="F447">
            <v>2496.2199999999998</v>
          </cell>
        </row>
        <row r="448">
          <cell r="A448" t="str">
            <v>2 S 04 200 09</v>
          </cell>
          <cell r="B448" t="str">
            <v>Corpo BSCC 1,50 x 1,50 m alt. 2,50 a 5,00 m</v>
          </cell>
          <cell r="E448" t="str">
            <v>m</v>
          </cell>
          <cell r="F448">
            <v>932.05</v>
          </cell>
        </row>
        <row r="449">
          <cell r="A449" t="str">
            <v>2 S 04 200 10</v>
          </cell>
          <cell r="B449" t="str">
            <v>Corpo BSCC 2,00 x 2,00 m alt. 2,50 a 5,00 m</v>
          </cell>
          <cell r="E449" t="str">
            <v>m</v>
          </cell>
          <cell r="F449">
            <v>1443.11</v>
          </cell>
        </row>
        <row r="450">
          <cell r="A450" t="str">
            <v>2 S 04 200 11</v>
          </cell>
          <cell r="B450" t="str">
            <v>Corpo BSCC 2,50 x 2,50 m alt. 2,50 a 5,00 m</v>
          </cell>
          <cell r="E450" t="str">
            <v>m</v>
          </cell>
          <cell r="F450">
            <v>2118.4699999999998</v>
          </cell>
        </row>
        <row r="451">
          <cell r="A451" t="str">
            <v>2 S 04 200 12</v>
          </cell>
          <cell r="B451" t="str">
            <v>Corpo BSCC 3,00 x 3,00 m alt. 2,50 a 5,00 m</v>
          </cell>
          <cell r="E451" t="str">
            <v>m</v>
          </cell>
          <cell r="F451">
            <v>3067.32</v>
          </cell>
        </row>
        <row r="452">
          <cell r="A452" t="str">
            <v>2 S 04 200 13</v>
          </cell>
          <cell r="B452" t="str">
            <v>Corpo BSCC 1,50 x 1,50 m alt. 5,00 a 7,50 m</v>
          </cell>
          <cell r="E452" t="str">
            <v>m</v>
          </cell>
          <cell r="F452">
            <v>1063.42</v>
          </cell>
        </row>
        <row r="453">
          <cell r="A453" t="str">
            <v>2 S 04 200 14</v>
          </cell>
          <cell r="B453" t="str">
            <v>Corpo BSCC 2,00 x 2,00 m alt. 5,00 a 7,50 m</v>
          </cell>
          <cell r="E453" t="str">
            <v>m</v>
          </cell>
          <cell r="F453">
            <v>1623.18</v>
          </cell>
        </row>
        <row r="454">
          <cell r="A454" t="str">
            <v>2 S 04 200 15</v>
          </cell>
          <cell r="B454" t="str">
            <v>Corpo BSCC 2,50 x 2,50 m alt. 5,00 a 7,50 m</v>
          </cell>
          <cell r="E454" t="str">
            <v>m</v>
          </cell>
          <cell r="F454">
            <v>2370.19</v>
          </cell>
        </row>
        <row r="455">
          <cell r="A455" t="str">
            <v>2 S 04 200 16</v>
          </cell>
          <cell r="B455" t="str">
            <v>Corpo BSCC 3,00 x 3,00 m alt. 5,00 a 7,50 m</v>
          </cell>
          <cell r="E455" t="str">
            <v>m</v>
          </cell>
          <cell r="F455">
            <v>3359.73</v>
          </cell>
        </row>
        <row r="456">
          <cell r="A456" t="str">
            <v>2 S 04 200 17</v>
          </cell>
          <cell r="B456" t="str">
            <v>Corpo BSCC 1,50 x 1,50 m alt. 7,50 a 10,00 m</v>
          </cell>
          <cell r="E456" t="str">
            <v>m</v>
          </cell>
          <cell r="F456">
            <v>1223.9100000000001</v>
          </cell>
        </row>
        <row r="457">
          <cell r="A457" t="str">
            <v>2 S 04 200 18</v>
          </cell>
          <cell r="B457" t="str">
            <v>Corpo BSCC 2,00 x 2,00 m alt. 7,50 a 10,00 m</v>
          </cell>
          <cell r="E457" t="str">
            <v>m</v>
          </cell>
          <cell r="F457">
            <v>1828.6</v>
          </cell>
        </row>
        <row r="458">
          <cell r="A458" t="str">
            <v>2 S 04 200 19</v>
          </cell>
          <cell r="B458" t="str">
            <v>Corpo BSCC 2,50 x 2,50 m alt. 7,50 a 10,00 m</v>
          </cell>
          <cell r="E458" t="str">
            <v>m</v>
          </cell>
          <cell r="F458">
            <v>2612.86</v>
          </cell>
        </row>
        <row r="459">
          <cell r="A459" t="str">
            <v>2 S 04 200 20</v>
          </cell>
          <cell r="B459" t="str">
            <v>Corpo BSCC 3,00 x 3,00 m alt. 7,50 a 10,00 m</v>
          </cell>
          <cell r="E459" t="str">
            <v>m</v>
          </cell>
          <cell r="F459">
            <v>3692.26</v>
          </cell>
        </row>
        <row r="460">
          <cell r="A460" t="str">
            <v>2 S 04 200 21</v>
          </cell>
          <cell r="B460" t="str">
            <v>Corpo BSCC 1,50 x 1,50 m alt. 10,00 a 12,50 m</v>
          </cell>
          <cell r="E460" t="str">
            <v>m</v>
          </cell>
          <cell r="F460">
            <v>1274.94</v>
          </cell>
        </row>
        <row r="461">
          <cell r="A461" t="str">
            <v>2 S 04 200 22</v>
          </cell>
          <cell r="B461" t="str">
            <v>Corpo BSCC 2,00 x 2,00 m alt. 10,00 a 12,50 m</v>
          </cell>
          <cell r="E461" t="str">
            <v>m</v>
          </cell>
          <cell r="F461">
            <v>1990.99</v>
          </cell>
        </row>
        <row r="462">
          <cell r="A462" t="str">
            <v>2 S 04 200 23</v>
          </cell>
          <cell r="B462" t="str">
            <v>Corpo BSCC 2,50 x 2,50 m alt. 10,00 a 12,50 m</v>
          </cell>
          <cell r="E462" t="str">
            <v>m</v>
          </cell>
          <cell r="F462">
            <v>2874.2</v>
          </cell>
        </row>
        <row r="463">
          <cell r="A463" t="str">
            <v>2 S 04 200 24</v>
          </cell>
          <cell r="B463" t="str">
            <v>Corpo BSCC 3,00 a 3,00 m alt. 10,00 a 12,50 m</v>
          </cell>
          <cell r="E463" t="str">
            <v>m</v>
          </cell>
          <cell r="F463">
            <v>4012.73</v>
          </cell>
        </row>
        <row r="464">
          <cell r="A464" t="str">
            <v>2 S 04 200 25</v>
          </cell>
          <cell r="B464" t="str">
            <v>Corpo BSCC 1,50 x 1,50 m alt. 12,50 a 15,00 m</v>
          </cell>
          <cell r="E464" t="str">
            <v>m</v>
          </cell>
          <cell r="F464">
            <v>1339.2</v>
          </cell>
        </row>
        <row r="465">
          <cell r="A465" t="str">
            <v>2 S 04 200 26</v>
          </cell>
          <cell r="B465" t="str">
            <v>Corpo BSCC 2,00 a 2,00 m alt. 12,50 a 15,00 m</v>
          </cell>
          <cell r="E465" t="str">
            <v>m</v>
          </cell>
          <cell r="F465">
            <v>2140.7800000000002</v>
          </cell>
        </row>
        <row r="466">
          <cell r="A466" t="str">
            <v>2 S 04 200 27</v>
          </cell>
          <cell r="B466" t="str">
            <v>Corpo BSCC 2,50 x 2,50 m alt. 12,50 a 15,00 m</v>
          </cell>
          <cell r="E466" t="str">
            <v>m</v>
          </cell>
          <cell r="F466">
            <v>3247.57</v>
          </cell>
        </row>
        <row r="467">
          <cell r="A467" t="str">
            <v>2 S 04 200 28</v>
          </cell>
          <cell r="B467" t="str">
            <v>Corpo BSCC 3,00 x 3,00 m alt. 12,50 a 15,00 m</v>
          </cell>
          <cell r="E467" t="str">
            <v>m</v>
          </cell>
          <cell r="F467">
            <v>4343</v>
          </cell>
        </row>
        <row r="468">
          <cell r="A468" t="str">
            <v>2 S 04 201 01</v>
          </cell>
          <cell r="B468" t="str">
            <v>Boca BSCC 1,50 x 1,50 m normal</v>
          </cell>
          <cell r="E468" t="str">
            <v>und</v>
          </cell>
          <cell r="F468">
            <v>5412.49</v>
          </cell>
        </row>
        <row r="469">
          <cell r="A469" t="str">
            <v>2 S 04 201 02</v>
          </cell>
          <cell r="B469" t="str">
            <v>Boca BSCC 2,00 x 2,00 m normal</v>
          </cell>
          <cell r="E469" t="str">
            <v>und</v>
          </cell>
          <cell r="F469">
            <v>8475.8799999999992</v>
          </cell>
        </row>
        <row r="470">
          <cell r="A470" t="str">
            <v>2 S 04 201 03</v>
          </cell>
          <cell r="B470" t="str">
            <v>Boca BSCC 2,50 x 2,50 m normal</v>
          </cell>
          <cell r="E470" t="str">
            <v>und</v>
          </cell>
          <cell r="F470">
            <v>11448.96</v>
          </cell>
        </row>
        <row r="471">
          <cell r="A471" t="str">
            <v>2 S 04 201 04</v>
          </cell>
          <cell r="B471" t="str">
            <v>Boca BSCC 3,00 x 3,00 m normal</v>
          </cell>
          <cell r="E471" t="str">
            <v>und</v>
          </cell>
          <cell r="F471">
            <v>16400.13</v>
          </cell>
        </row>
        <row r="472">
          <cell r="A472" t="str">
            <v>2 S 04 201 05</v>
          </cell>
          <cell r="B472" t="str">
            <v>Boca BSCC 1,50 x 1,50 m - esc.=15</v>
          </cell>
          <cell r="E472" t="str">
            <v>und</v>
          </cell>
          <cell r="F472">
            <v>5507.51</v>
          </cell>
        </row>
        <row r="473">
          <cell r="A473" t="str">
            <v>2 S 04 201 06</v>
          </cell>
          <cell r="B473" t="str">
            <v>Boca BSCC 2,00 x 2,00 m - esc.=15</v>
          </cell>
          <cell r="E473" t="str">
            <v>und</v>
          </cell>
          <cell r="F473">
            <v>8579.7000000000007</v>
          </cell>
        </row>
        <row r="474">
          <cell r="A474" t="str">
            <v>2 S 04 201 07</v>
          </cell>
          <cell r="B474" t="str">
            <v>Boca BSCC 2,50 x 2,50 m - esc.=15</v>
          </cell>
          <cell r="E474" t="str">
            <v>und</v>
          </cell>
          <cell r="F474">
            <v>12065.22</v>
          </cell>
        </row>
        <row r="475">
          <cell r="A475" t="str">
            <v>2 S 04 201 08</v>
          </cell>
          <cell r="B475" t="str">
            <v>Boca BSCC 3,00 x 3,00 m - esc.=15</v>
          </cell>
          <cell r="E475" t="str">
            <v>und</v>
          </cell>
          <cell r="F475">
            <v>17191.55</v>
          </cell>
        </row>
        <row r="476">
          <cell r="A476" t="str">
            <v>2 S 04 201 09</v>
          </cell>
          <cell r="B476" t="str">
            <v>Boca BSCC 1,50 x 1,50 m - esc.=30</v>
          </cell>
          <cell r="E476" t="str">
            <v>und</v>
          </cell>
          <cell r="F476">
            <v>6004.52</v>
          </cell>
        </row>
        <row r="477">
          <cell r="A477" t="str">
            <v>2 S 04 201 10</v>
          </cell>
          <cell r="B477" t="str">
            <v>Boca BSCC 2,00 x 2,00 m - esc.=30</v>
          </cell>
          <cell r="E477" t="str">
            <v>und</v>
          </cell>
          <cell r="F477">
            <v>9336.23</v>
          </cell>
        </row>
        <row r="478">
          <cell r="A478" t="str">
            <v>2 S 04 201 11</v>
          </cell>
          <cell r="B478" t="str">
            <v>Boca BSCC 2,50 x 2,50 m - esc.=30</v>
          </cell>
          <cell r="E478" t="str">
            <v>und</v>
          </cell>
          <cell r="F478">
            <v>13432.34</v>
          </cell>
        </row>
        <row r="479">
          <cell r="A479" t="str">
            <v>2 S 04 201 12</v>
          </cell>
          <cell r="B479" t="str">
            <v>Boca BSCC 3,00 x 3,00 m =esc.=30</v>
          </cell>
          <cell r="E479" t="str">
            <v>und</v>
          </cell>
          <cell r="F479">
            <v>18960.41</v>
          </cell>
        </row>
        <row r="480">
          <cell r="A480" t="str">
            <v>2 S 04 201 13</v>
          </cell>
          <cell r="B480" t="str">
            <v>Boca BSCC 1,50 x 1,50 m - esc.=45</v>
          </cell>
          <cell r="E480" t="str">
            <v>und</v>
          </cell>
          <cell r="F480">
            <v>7470.4</v>
          </cell>
        </row>
        <row r="481">
          <cell r="A481" t="str">
            <v>2 S 04 201 14</v>
          </cell>
          <cell r="B481" t="str">
            <v>Boca BSCC 2,00 x 2,00 m - esc.=45</v>
          </cell>
          <cell r="E481" t="str">
            <v>und</v>
          </cell>
          <cell r="F481">
            <v>11996.21</v>
          </cell>
        </row>
        <row r="482">
          <cell r="A482" t="str">
            <v>2 S 04 201 15</v>
          </cell>
          <cell r="B482" t="str">
            <v>Boca BSCC 2,50 x 2,50 m - esc.=45</v>
          </cell>
          <cell r="E482" t="str">
            <v>und</v>
          </cell>
          <cell r="F482">
            <v>17013.89</v>
          </cell>
        </row>
        <row r="483">
          <cell r="A483" t="str">
            <v>2 S 04 201 16</v>
          </cell>
          <cell r="B483" t="str">
            <v>Boca BSCC 3,00 x 3,00 m - esc.=45</v>
          </cell>
          <cell r="E483" t="str">
            <v>und</v>
          </cell>
          <cell r="F483">
            <v>23924.55</v>
          </cell>
        </row>
        <row r="484">
          <cell r="A484" t="str">
            <v>2 S 04 210 01</v>
          </cell>
          <cell r="B484" t="str">
            <v>Corpo BDCC 1,50 x 1,50 m alt. 0 a 1,00 m</v>
          </cell>
          <cell r="E484" t="str">
            <v>m</v>
          </cell>
          <cell r="F484">
            <v>1647.9</v>
          </cell>
        </row>
        <row r="485">
          <cell r="A485" t="str">
            <v>2 S 04 210 02</v>
          </cell>
          <cell r="B485" t="str">
            <v>Corpo BDCC 2,00 x 2,00 m alt. 0 a 1,00 m</v>
          </cell>
          <cell r="E485" t="str">
            <v>m</v>
          </cell>
          <cell r="F485">
            <v>2391.0500000000002</v>
          </cell>
        </row>
        <row r="486">
          <cell r="A486" t="str">
            <v>2 S 04 210 03</v>
          </cell>
          <cell r="B486" t="str">
            <v>Corpo BDCC 2,50 x 2,50 m alt. 0 a 1,00 m</v>
          </cell>
          <cell r="E486" t="str">
            <v>m</v>
          </cell>
          <cell r="F486">
            <v>3013.05</v>
          </cell>
        </row>
        <row r="487">
          <cell r="A487" t="str">
            <v>2 S 04 210 04</v>
          </cell>
          <cell r="B487" t="str">
            <v>Corpo BDCC 3,00 x 3,00 m alt. 0 a 1,00</v>
          </cell>
          <cell r="E487" t="str">
            <v>m</v>
          </cell>
          <cell r="F487">
            <v>4144.82</v>
          </cell>
        </row>
        <row r="488">
          <cell r="A488" t="str">
            <v>2 S 04 210 05</v>
          </cell>
          <cell r="B488" t="str">
            <v>Corpo BDCC 1,50 x 1,50 m alt. 1,00 a 2,50 m</v>
          </cell>
          <cell r="E488" t="str">
            <v>m</v>
          </cell>
          <cell r="F488">
            <v>1450.24</v>
          </cell>
        </row>
        <row r="489">
          <cell r="A489" t="str">
            <v>2 S 04 210 06</v>
          </cell>
          <cell r="B489" t="str">
            <v>Corpo BDCC 2,00 x 2,00 m alt. 1,00 a 2,50 m</v>
          </cell>
          <cell r="E489" t="str">
            <v>m</v>
          </cell>
          <cell r="F489">
            <v>2123.17</v>
          </cell>
        </row>
        <row r="490">
          <cell r="A490" t="str">
            <v>2 S 04 210 07</v>
          </cell>
          <cell r="B490" t="str">
            <v>Corpo BDCC 2,50 x 2,50 m alt. 1,00 a 2,50 m</v>
          </cell>
          <cell r="E490" t="str">
            <v>m</v>
          </cell>
          <cell r="F490">
            <v>2864.59</v>
          </cell>
        </row>
        <row r="491">
          <cell r="A491" t="str">
            <v>2 S 04 210 08</v>
          </cell>
          <cell r="B491" t="str">
            <v>Corpo BDCC 3,00 x 3,00 m alt. 1,00 a 2,50 m</v>
          </cell>
          <cell r="E491" t="str">
            <v>m</v>
          </cell>
          <cell r="F491">
            <v>3930.89</v>
          </cell>
        </row>
        <row r="492">
          <cell r="A492" t="str">
            <v>2 S 04 210 09</v>
          </cell>
          <cell r="B492" t="str">
            <v>Corpo BDCC 1,50 x 1,50 m alt. 2,50 a 5,00 m</v>
          </cell>
          <cell r="E492" t="str">
            <v>m</v>
          </cell>
          <cell r="F492">
            <v>1546.34</v>
          </cell>
        </row>
        <row r="493">
          <cell r="A493" t="str">
            <v>2 S 04 210 10</v>
          </cell>
          <cell r="B493" t="str">
            <v>Corpo BDCC 2,00 x 2,00 m alt. 2,50 a 5,00 m</v>
          </cell>
          <cell r="E493" t="str">
            <v>m</v>
          </cell>
          <cell r="F493">
            <v>2407.67</v>
          </cell>
        </row>
        <row r="494">
          <cell r="A494" t="str">
            <v>2 S 04 210 11</v>
          </cell>
          <cell r="B494" t="str">
            <v>Corpo BDCC 2,50 x 2,50 m alt. 2,50 a 5,00 m</v>
          </cell>
          <cell r="E494" t="str">
            <v>m</v>
          </cell>
          <cell r="F494">
            <v>3344.94</v>
          </cell>
        </row>
        <row r="495">
          <cell r="A495" t="str">
            <v>2 S 04 210 12</v>
          </cell>
          <cell r="B495" t="str">
            <v>Corpo BDCC 3,00 x 3,00 m alt. 2,50 a 5,00 m</v>
          </cell>
          <cell r="E495" t="str">
            <v>m</v>
          </cell>
          <cell r="F495">
            <v>4362.68</v>
          </cell>
        </row>
        <row r="496">
          <cell r="A496" t="str">
            <v>2 S 04 210 13</v>
          </cell>
          <cell r="B496" t="str">
            <v>Corpo BDCC 1,50 x 1,50 m alt. 5,00 a 7,50 m</v>
          </cell>
          <cell r="E496" t="str">
            <v>m</v>
          </cell>
          <cell r="F496">
            <v>1760.86</v>
          </cell>
        </row>
        <row r="497">
          <cell r="A497" t="str">
            <v>2 S 04 210 14</v>
          </cell>
          <cell r="B497" t="str">
            <v>Corpo BDCC 2,00 a 2,00 m alt. 5,00 a 7,50 m</v>
          </cell>
          <cell r="E497" t="str">
            <v>m</v>
          </cell>
          <cell r="F497">
            <v>2780.87</v>
          </cell>
        </row>
        <row r="498">
          <cell r="A498" t="str">
            <v>2 S 04 210 15</v>
          </cell>
          <cell r="B498" t="str">
            <v>Corpo BDCC 2,50 x 2,50 m alt. 5,00 a 7,50 m</v>
          </cell>
          <cell r="E498" t="str">
            <v>m</v>
          </cell>
          <cell r="F498">
            <v>3808.73</v>
          </cell>
        </row>
        <row r="499">
          <cell r="A499" t="str">
            <v>2 S 04 210 16</v>
          </cell>
          <cell r="B499" t="str">
            <v>Corpo BDCC 3,00 x 3,00 m alt. 5,00 a 7,50 m</v>
          </cell>
          <cell r="E499" t="str">
            <v>m</v>
          </cell>
          <cell r="F499">
            <v>5214.3500000000004</v>
          </cell>
        </row>
        <row r="500">
          <cell r="A500" t="str">
            <v>2 S 04 210 17</v>
          </cell>
          <cell r="B500" t="str">
            <v>Corpo BDCC 1,50 x 1,50 m alt. 7,50 a 10,00 m</v>
          </cell>
          <cell r="E500" t="str">
            <v>m</v>
          </cell>
          <cell r="F500">
            <v>1941.68</v>
          </cell>
        </row>
        <row r="501">
          <cell r="A501" t="str">
            <v>2 S 04 210 18</v>
          </cell>
          <cell r="B501" t="str">
            <v>Corpo BDCC 2,00 x 2,00 m alt. 7,50 a 10,00 m</v>
          </cell>
          <cell r="E501" t="str">
            <v>m</v>
          </cell>
          <cell r="F501">
            <v>3195.72</v>
          </cell>
        </row>
        <row r="502">
          <cell r="A502" t="str">
            <v>2 S 04 210 19</v>
          </cell>
          <cell r="B502" t="str">
            <v>Corpo BDCC 2,50 x 2,50 m alt. 7,50 a 10,00 m</v>
          </cell>
          <cell r="E502" t="str">
            <v>m</v>
          </cell>
          <cell r="F502">
            <v>4089.68</v>
          </cell>
        </row>
        <row r="503">
          <cell r="A503" t="str">
            <v>2 S 04 210 20</v>
          </cell>
          <cell r="B503" t="str">
            <v>Corpo BDCC 3,00 x 3,00 m alt. 7,50 a 10,00 m</v>
          </cell>
          <cell r="E503" t="str">
            <v>m</v>
          </cell>
          <cell r="F503">
            <v>5832.59</v>
          </cell>
        </row>
        <row r="504">
          <cell r="A504" t="str">
            <v>2 S 04 210 21</v>
          </cell>
          <cell r="B504" t="str">
            <v>Corpo BDCC 1,50 x 1,50 m alt. 10,00 a 12,50 m</v>
          </cell>
          <cell r="E504" t="str">
            <v>m</v>
          </cell>
          <cell r="F504">
            <v>2186.4499999999998</v>
          </cell>
        </row>
        <row r="505">
          <cell r="A505" t="str">
            <v>2 S 04 210 22</v>
          </cell>
          <cell r="B505" t="str">
            <v>Corpo BDCC 2,00 x 2,00 m alt. 10,00 a 12,50 m</v>
          </cell>
          <cell r="E505" t="str">
            <v>m</v>
          </cell>
          <cell r="F505">
            <v>3493.64</v>
          </cell>
        </row>
        <row r="506">
          <cell r="A506" t="str">
            <v>2 S 04 210 23</v>
          </cell>
          <cell r="B506" t="str">
            <v>Corpo BDCC 2,50 x 2,50 m alt. 10,00 a 12,50 m</v>
          </cell>
          <cell r="E506" t="str">
            <v>m</v>
          </cell>
          <cell r="F506">
            <v>4625.7</v>
          </cell>
        </row>
        <row r="507">
          <cell r="A507" t="str">
            <v>2 S 04 210 24</v>
          </cell>
          <cell r="B507" t="str">
            <v>Corpo BDCC 3,00 x 3,00 m alt. 10,00 a 12,50 m</v>
          </cell>
          <cell r="E507" t="str">
            <v>m</v>
          </cell>
          <cell r="F507">
            <v>6528.06</v>
          </cell>
        </row>
        <row r="508">
          <cell r="A508" t="str">
            <v>2 S 04 210 25</v>
          </cell>
          <cell r="B508" t="str">
            <v>Corpo BDCC 1,50 x 1,50 m alt. 12,50 a 15,00 m</v>
          </cell>
          <cell r="E508" t="str">
            <v>m</v>
          </cell>
          <cell r="F508">
            <v>2329.8000000000002</v>
          </cell>
        </row>
        <row r="509">
          <cell r="A509" t="str">
            <v>2 S 04 210 26</v>
          </cell>
          <cell r="B509" t="str">
            <v>Corpo BDCC 2,00 x 2,00 m alt. 12,50 a 15,00 m</v>
          </cell>
          <cell r="E509" t="str">
            <v>m</v>
          </cell>
          <cell r="F509">
            <v>3582.84</v>
          </cell>
        </row>
        <row r="510">
          <cell r="A510" t="str">
            <v>2 S 04 210 27</v>
          </cell>
          <cell r="B510" t="str">
            <v>Corpo BDCC 2,50 x 2,50 m alt. 12,50 a 15,00 m</v>
          </cell>
          <cell r="E510" t="str">
            <v>m</v>
          </cell>
          <cell r="F510">
            <v>5058.41</v>
          </cell>
        </row>
        <row r="511">
          <cell r="A511" t="str">
            <v>2 S 04 210 28</v>
          </cell>
          <cell r="B511" t="str">
            <v>Corpo BDCC 3,00 x 3,00 m alt. 12,50 a 15,00 m</v>
          </cell>
          <cell r="E511" t="str">
            <v>m</v>
          </cell>
          <cell r="F511">
            <v>6511.08</v>
          </cell>
        </row>
        <row r="512">
          <cell r="A512" t="str">
            <v>2 S 04 211 01</v>
          </cell>
          <cell r="B512" t="str">
            <v>Boca BDCC 1,50 x 1,50 m normal</v>
          </cell>
          <cell r="E512" t="str">
            <v>und</v>
          </cell>
          <cell r="F512">
            <v>6291.38</v>
          </cell>
        </row>
        <row r="513">
          <cell r="A513" t="str">
            <v>2 S 04 211 02</v>
          </cell>
          <cell r="B513" t="str">
            <v>Boca BDCC 2,00 x 2,00 m normal</v>
          </cell>
          <cell r="E513" t="str">
            <v>und</v>
          </cell>
          <cell r="F513">
            <v>9830.24</v>
          </cell>
        </row>
        <row r="514">
          <cell r="A514" t="str">
            <v>2 S 04 211 03</v>
          </cell>
          <cell r="B514" t="str">
            <v>Boca BDCC 2,50 x 2,50 m normal</v>
          </cell>
          <cell r="E514" t="str">
            <v>und</v>
          </cell>
          <cell r="F514">
            <v>13824.95</v>
          </cell>
        </row>
        <row r="515">
          <cell r="A515" t="str">
            <v>2 S 04 211 04</v>
          </cell>
          <cell r="B515" t="str">
            <v>Boca BDCC 3,00 x 3,00 m normal</v>
          </cell>
          <cell r="E515" t="str">
            <v>und</v>
          </cell>
          <cell r="F515">
            <v>20105.54</v>
          </cell>
        </row>
        <row r="516">
          <cell r="A516" t="str">
            <v>2 S 04 211 05</v>
          </cell>
          <cell r="B516" t="str">
            <v>Boca BDCC 1,50 x 1,50 m esc.=15</v>
          </cell>
          <cell r="E516" t="str">
            <v>und</v>
          </cell>
          <cell r="F516">
            <v>6905.86</v>
          </cell>
        </row>
        <row r="517">
          <cell r="A517" t="str">
            <v>2 S 04 211 06</v>
          </cell>
          <cell r="B517" t="str">
            <v>Boca BDCC 2,00 x 2,00 m esc=15</v>
          </cell>
          <cell r="E517" t="str">
            <v>und</v>
          </cell>
          <cell r="F517">
            <v>10814.78</v>
          </cell>
        </row>
        <row r="518">
          <cell r="A518" t="str">
            <v>2 S 04 211 07</v>
          </cell>
          <cell r="B518" t="str">
            <v>Boca BDCC 2,50 x 2,50 m esc=15</v>
          </cell>
          <cell r="E518" t="str">
            <v>und</v>
          </cell>
          <cell r="F518">
            <v>14896.79</v>
          </cell>
        </row>
        <row r="519">
          <cell r="A519" t="str">
            <v>2 S 04 211 08</v>
          </cell>
          <cell r="B519" t="str">
            <v>Boca BDCC 3,00 x 3,00 m esc=15</v>
          </cell>
          <cell r="E519" t="str">
            <v>und</v>
          </cell>
          <cell r="F519">
            <v>21578.83</v>
          </cell>
        </row>
        <row r="520">
          <cell r="A520" t="str">
            <v>2 S 04 211 09</v>
          </cell>
          <cell r="B520" t="str">
            <v>Boca BDCC 1,50 x 1,50 m - esc.=30</v>
          </cell>
          <cell r="E520" t="str">
            <v>und</v>
          </cell>
          <cell r="F520">
            <v>7125.6</v>
          </cell>
        </row>
        <row r="521">
          <cell r="A521" t="str">
            <v>2 S 04 211 10</v>
          </cell>
          <cell r="B521" t="str">
            <v>Boca BDCC 2,00 x 2,00 m esc=30</v>
          </cell>
          <cell r="E521" t="str">
            <v>und</v>
          </cell>
          <cell r="F521">
            <v>11637.63</v>
          </cell>
        </row>
        <row r="522">
          <cell r="A522" t="str">
            <v>2 S 04 211 11</v>
          </cell>
          <cell r="B522" t="str">
            <v>Boca BDCC 2,50 x 2,50 m esc.=30</v>
          </cell>
          <cell r="E522" t="str">
            <v>und</v>
          </cell>
          <cell r="F522">
            <v>15837.81</v>
          </cell>
        </row>
        <row r="523">
          <cell r="A523" t="str">
            <v>2 S 04 211 12</v>
          </cell>
          <cell r="B523" t="str">
            <v>Boca BDCC 3,00 x 3,00 m esc=30</v>
          </cell>
          <cell r="E523" t="str">
            <v>und</v>
          </cell>
          <cell r="F523">
            <v>24495.89</v>
          </cell>
        </row>
        <row r="524">
          <cell r="A524" t="str">
            <v>2 S 04 211 13</v>
          </cell>
          <cell r="B524" t="str">
            <v>Boca BDCC 1,50 x 1,50 m esc=45</v>
          </cell>
          <cell r="E524" t="str">
            <v>und</v>
          </cell>
          <cell r="F524">
            <v>9276.3700000000008</v>
          </cell>
        </row>
        <row r="525">
          <cell r="A525" t="str">
            <v>2 S 04 211 14</v>
          </cell>
          <cell r="B525" t="str">
            <v>Boca BDCC 2,00 x 2,00 m esc=45</v>
          </cell>
          <cell r="E525" t="str">
            <v>und</v>
          </cell>
          <cell r="F525">
            <v>14818.75</v>
          </cell>
        </row>
        <row r="526">
          <cell r="A526" t="str">
            <v>2 S 04 211 15</v>
          </cell>
          <cell r="B526" t="str">
            <v>Boca BDCC 2,50 x 2,50 m esc=45</v>
          </cell>
          <cell r="E526" t="str">
            <v>und</v>
          </cell>
          <cell r="F526">
            <v>21354.27</v>
          </cell>
        </row>
        <row r="527">
          <cell r="A527" t="str">
            <v>2 S 04 211 16</v>
          </cell>
          <cell r="B527" t="str">
            <v>Boca BDCC 3,00x3,00m - esc=45</v>
          </cell>
          <cell r="E527" t="str">
            <v>und</v>
          </cell>
          <cell r="F527">
            <v>31015.02</v>
          </cell>
        </row>
        <row r="528">
          <cell r="A528" t="str">
            <v>2 S 04 220 01</v>
          </cell>
          <cell r="B528" t="str">
            <v>Corpo BTCC 1,50 x 1,50 m alt. 0 a 1,00 m</v>
          </cell>
          <cell r="E528" t="str">
            <v>m</v>
          </cell>
          <cell r="F528">
            <v>2285.0500000000002</v>
          </cell>
        </row>
        <row r="529">
          <cell r="A529" t="str">
            <v>2 S 04 220 02</v>
          </cell>
          <cell r="B529" t="str">
            <v>Corpo BTCC 2,00 x 2,00 m alt. 0 a 1,00 m</v>
          </cell>
          <cell r="E529" t="str">
            <v>m</v>
          </cell>
          <cell r="F529">
            <v>3317.75</v>
          </cell>
        </row>
        <row r="530">
          <cell r="A530" t="str">
            <v>2 S 04 220 03</v>
          </cell>
          <cell r="B530" t="str">
            <v>Corpo BTCC 2,50 x 2,50 m alt. 0 a 1,00 m</v>
          </cell>
          <cell r="E530" t="str">
            <v>m</v>
          </cell>
          <cell r="F530">
            <v>4495.51</v>
          </cell>
        </row>
        <row r="531">
          <cell r="A531" t="str">
            <v>2 S 04 220 04</v>
          </cell>
          <cell r="B531" t="str">
            <v>Corpo BTCC 3,00 x 3,00 m alt. 0 a 1,00 m</v>
          </cell>
          <cell r="E531" t="str">
            <v>m</v>
          </cell>
          <cell r="F531">
            <v>5790.65</v>
          </cell>
        </row>
        <row r="532">
          <cell r="A532" t="str">
            <v>2 S 04 220 05</v>
          </cell>
          <cell r="B532" t="str">
            <v>Corpo BTCC 1,50 x 1,50 m alt. 1,00 a 2,50 m</v>
          </cell>
          <cell r="E532" t="str">
            <v>m</v>
          </cell>
          <cell r="F532">
            <v>2064.02</v>
          </cell>
        </row>
        <row r="533">
          <cell r="A533" t="str">
            <v>2 S 04 220 06</v>
          </cell>
          <cell r="B533" t="str">
            <v>Corpo BTCC 2,00 x 2,00 m alt. 1,00 a 2,50 m</v>
          </cell>
          <cell r="E533" t="str">
            <v>m</v>
          </cell>
          <cell r="F533">
            <v>3001.34</v>
          </cell>
        </row>
        <row r="534">
          <cell r="A534" t="str">
            <v>2 S 04 220 07</v>
          </cell>
          <cell r="B534" t="str">
            <v>Corpo BTCC 2,50 a 2,50 m alt. 1,00 a 2,50 m</v>
          </cell>
          <cell r="E534" t="str">
            <v>m</v>
          </cell>
          <cell r="F534">
            <v>3986.11</v>
          </cell>
        </row>
        <row r="535">
          <cell r="A535" t="str">
            <v>2 S 04 220 08</v>
          </cell>
          <cell r="B535" t="str">
            <v>Corpo BTCC 3,00 x 3,00 m alt. 1,00 a 2,50 m</v>
          </cell>
          <cell r="E535" t="str">
            <v>m</v>
          </cell>
          <cell r="F535">
            <v>5483.12</v>
          </cell>
        </row>
        <row r="536">
          <cell r="A536" t="str">
            <v>2 S 04 220 09</v>
          </cell>
          <cell r="B536" t="str">
            <v>Corpo BTCC 1,50 x 1,50 m alt. 2,50 a 5,00 m</v>
          </cell>
          <cell r="E536" t="str">
            <v>m</v>
          </cell>
          <cell r="F536">
            <v>2241.81</v>
          </cell>
        </row>
        <row r="537">
          <cell r="A537" t="str">
            <v>2 S 04 220 10</v>
          </cell>
          <cell r="B537" t="str">
            <v>Corpo BTCC 2,00 x 2,00 m alt. 2,50 a 5,00 m</v>
          </cell>
          <cell r="E537" t="str">
            <v>m</v>
          </cell>
          <cell r="F537">
            <v>3436.82</v>
          </cell>
        </row>
        <row r="538">
          <cell r="A538" t="str">
            <v>2 S 04 220 11</v>
          </cell>
          <cell r="B538" t="str">
            <v>Corpo BTCC 2,50 x 2,50 m alt. 2,50 a 5,00 m</v>
          </cell>
          <cell r="E538" t="str">
            <v>m</v>
          </cell>
          <cell r="F538">
            <v>4677.1400000000003</v>
          </cell>
        </row>
        <row r="539">
          <cell r="A539" t="str">
            <v>2 S 04 220 12</v>
          </cell>
          <cell r="B539" t="str">
            <v>Corpo BTCC 3,00 x 3,00 m alt. 2,50 a 5,00 m</v>
          </cell>
          <cell r="E539" t="str">
            <v>m</v>
          </cell>
          <cell r="F539">
            <v>6400.28</v>
          </cell>
        </row>
        <row r="540">
          <cell r="A540" t="str">
            <v>2 S 04 220 13</v>
          </cell>
          <cell r="B540" t="str">
            <v>Corpo BTCC 1,50 x 1,50 m alt. 5,00 a 7,50 m</v>
          </cell>
          <cell r="E540" t="str">
            <v>m</v>
          </cell>
          <cell r="F540">
            <v>2418.8000000000002</v>
          </cell>
        </row>
        <row r="541">
          <cell r="A541" t="str">
            <v>2 S 04 220 14</v>
          </cell>
          <cell r="B541" t="str">
            <v>Corpo BTCC 2,00 x 2,00 m alt. 5,00 a 7,50 m</v>
          </cell>
          <cell r="E541" t="str">
            <v>m</v>
          </cell>
          <cell r="F541">
            <v>3859.22</v>
          </cell>
        </row>
        <row r="542">
          <cell r="A542" t="str">
            <v>2 S 04 220 15</v>
          </cell>
          <cell r="B542" t="str">
            <v>Corpo BTCC 2,50 x 2,50 m alt. 5,00 a 7,50 m</v>
          </cell>
          <cell r="E542" t="str">
            <v>m</v>
          </cell>
          <cell r="F542">
            <v>5308.57</v>
          </cell>
        </row>
        <row r="543">
          <cell r="A543" t="str">
            <v>2 S 04 220 16</v>
          </cell>
          <cell r="B543" t="str">
            <v>Corpo BTCC 3,00 x 3,00 m alt. 5,00 a 7,50 m</v>
          </cell>
          <cell r="E543" t="str">
            <v>m</v>
          </cell>
          <cell r="F543">
            <v>7191.27</v>
          </cell>
        </row>
        <row r="544">
          <cell r="A544" t="str">
            <v>2 S 04 220 17</v>
          </cell>
          <cell r="B544" t="str">
            <v>Corpo BTCC 1,50 x 1,50 m alt. 7,50 a 10,00 m</v>
          </cell>
          <cell r="E544" t="str">
            <v>m</v>
          </cell>
          <cell r="F544">
            <v>2696.62</v>
          </cell>
        </row>
        <row r="545">
          <cell r="A545" t="str">
            <v>2 S 04 220 18</v>
          </cell>
          <cell r="B545" t="str">
            <v>Corpo BTCC 2,00 x 2,00 m alt. 7,50 m a 10,00 m</v>
          </cell>
          <cell r="E545" t="str">
            <v>m</v>
          </cell>
          <cell r="F545">
            <v>4355.76</v>
          </cell>
        </row>
        <row r="546">
          <cell r="A546" t="str">
            <v>2 S 04 220 19</v>
          </cell>
          <cell r="B546" t="str">
            <v>Corpo BTCC 2,50 x 2,50 m alt. 7,50 a 10,00 m</v>
          </cell>
          <cell r="E546" t="str">
            <v>m</v>
          </cell>
          <cell r="F546">
            <v>6040.14</v>
          </cell>
        </row>
        <row r="547">
          <cell r="A547" t="str">
            <v>2 S 04 220 20</v>
          </cell>
          <cell r="B547" t="str">
            <v>Corpo BTCC 3,00 x 3,00 m alt 7,50 a 10,00 m</v>
          </cell>
          <cell r="E547" t="str">
            <v>m</v>
          </cell>
          <cell r="F547">
            <v>8083.17</v>
          </cell>
        </row>
        <row r="548">
          <cell r="A548" t="str">
            <v>2 S 04 220 21</v>
          </cell>
          <cell r="B548" t="str">
            <v>Corpo BTCC 1,50 x 1,50 m alt. 10,00 a 12,50 m</v>
          </cell>
          <cell r="E548" t="str">
            <v>m</v>
          </cell>
          <cell r="F548">
            <v>3190.53</v>
          </cell>
        </row>
        <row r="549">
          <cell r="A549" t="str">
            <v>2 S 04 220 22</v>
          </cell>
          <cell r="B549" t="str">
            <v>Corpo BTCC 2,00 x 2,00 m alt. 10,00 a 12,50 m</v>
          </cell>
          <cell r="E549" t="str">
            <v>m</v>
          </cell>
          <cell r="F549">
            <v>4747.88</v>
          </cell>
        </row>
        <row r="550">
          <cell r="A550" t="str">
            <v>2 S 04 220 23</v>
          </cell>
          <cell r="B550" t="str">
            <v>Corpo BTCC 2,50 x 2,50 m alt. 10,00 a 12,50 m</v>
          </cell>
          <cell r="E550" t="str">
            <v>m</v>
          </cell>
          <cell r="F550">
            <v>6343.05</v>
          </cell>
        </row>
        <row r="551">
          <cell r="A551" t="str">
            <v>2 S 04 220 24</v>
          </cell>
          <cell r="B551" t="str">
            <v>Corpo BTCC 3,00 x 3,00 m alt. 10,00 a 12,50 m</v>
          </cell>
          <cell r="E551" t="str">
            <v>m</v>
          </cell>
          <cell r="F551">
            <v>8637.1299999999992</v>
          </cell>
        </row>
        <row r="552">
          <cell r="A552" t="str">
            <v>2 S 04 220 25</v>
          </cell>
          <cell r="B552" t="str">
            <v>Corpo BTCC 1,50 x 1,50 m alt. 12,50 a 15,00 m</v>
          </cell>
          <cell r="E552" t="str">
            <v>m</v>
          </cell>
          <cell r="F552">
            <v>3243.5</v>
          </cell>
        </row>
        <row r="553">
          <cell r="A553" t="str">
            <v>2 S 04 220 26</v>
          </cell>
          <cell r="B553" t="str">
            <v>Corpo BTCC 2,00 x 2,00 m alt. 12,50 a 15,00 m</v>
          </cell>
          <cell r="E553" t="str">
            <v>m</v>
          </cell>
          <cell r="F553">
            <v>5075.12</v>
          </cell>
        </row>
        <row r="554">
          <cell r="A554" t="str">
            <v>2 S 04 220 27</v>
          </cell>
          <cell r="B554" t="str">
            <v>Corpo BTCC 2,50 x 2,50 m alt. 12,50 a 15,00 m</v>
          </cell>
          <cell r="E554" t="str">
            <v>m</v>
          </cell>
          <cell r="F554">
            <v>6803.35</v>
          </cell>
        </row>
        <row r="555">
          <cell r="A555" t="str">
            <v>2 S 04 220 28</v>
          </cell>
          <cell r="B555" t="str">
            <v>Corpo BTCC 3,00 x 3,00 m alt. 12,50 a 15,00 m</v>
          </cell>
          <cell r="E555" t="str">
            <v>m</v>
          </cell>
          <cell r="F555">
            <v>9379.32</v>
          </cell>
        </row>
        <row r="556">
          <cell r="A556" t="str">
            <v>2 S 04 221 01</v>
          </cell>
          <cell r="B556" t="str">
            <v>Boca BTCC 1,50 x 1,50 m normal</v>
          </cell>
          <cell r="E556" t="str">
            <v>und</v>
          </cell>
          <cell r="F556">
            <v>7797.68</v>
          </cell>
        </row>
        <row r="557">
          <cell r="A557" t="str">
            <v>2 S 04 221 02</v>
          </cell>
          <cell r="B557" t="str">
            <v>Boca BTCC 2,00 x 2,00 m normal</v>
          </cell>
          <cell r="E557" t="str">
            <v>und</v>
          </cell>
          <cell r="F557">
            <v>11925.54</v>
          </cell>
        </row>
        <row r="558">
          <cell r="A558" t="str">
            <v>2 S 04 221 03</v>
          </cell>
          <cell r="B558" t="str">
            <v>Boca BTCC 2,50 x 2,50 m normal</v>
          </cell>
          <cell r="E558" t="str">
            <v>und</v>
          </cell>
          <cell r="F558">
            <v>16899.830000000002</v>
          </cell>
        </row>
        <row r="559">
          <cell r="A559" t="str">
            <v>2 S 04 221 04</v>
          </cell>
          <cell r="B559" t="str">
            <v>Boca BTCC 3,00 x 3,00 m normal</v>
          </cell>
          <cell r="E559" t="str">
            <v>und</v>
          </cell>
          <cell r="F559">
            <v>23995.86</v>
          </cell>
        </row>
        <row r="560">
          <cell r="A560" t="str">
            <v>2 S 04 221 05</v>
          </cell>
          <cell r="B560" t="str">
            <v>Boca BTCC 1,50 x 1,50 m esc=15</v>
          </cell>
          <cell r="E560" t="str">
            <v>und</v>
          </cell>
          <cell r="F560">
            <v>8445.08</v>
          </cell>
        </row>
        <row r="561">
          <cell r="A561" t="str">
            <v>2 S 04 221 06</v>
          </cell>
          <cell r="B561" t="str">
            <v>Boca BTCC 2,00 x 2,00 m esc=15</v>
          </cell>
          <cell r="E561" t="str">
            <v>und</v>
          </cell>
          <cell r="F561">
            <v>12824.04</v>
          </cell>
        </row>
        <row r="562">
          <cell r="A562" t="str">
            <v>2 S 04 221 07</v>
          </cell>
          <cell r="B562" t="str">
            <v>Boca BTCC 2,50 x 2,50 m esc=15</v>
          </cell>
          <cell r="E562" t="str">
            <v>und</v>
          </cell>
          <cell r="F562">
            <v>18228.060000000001</v>
          </cell>
        </row>
        <row r="563">
          <cell r="A563" t="str">
            <v>2 S 04 221 08</v>
          </cell>
          <cell r="B563" t="str">
            <v>Boca BTCC 3,00 x 3,00 m esc=15</v>
          </cell>
          <cell r="E563" t="str">
            <v>und</v>
          </cell>
          <cell r="F563">
            <v>23361.34</v>
          </cell>
        </row>
        <row r="564">
          <cell r="A564" t="str">
            <v>2 S 04 221 09</v>
          </cell>
          <cell r="B564" t="str">
            <v>Boca BTCC 1,50 x 1,50 m esc=30</v>
          </cell>
          <cell r="E564" t="str">
            <v>und</v>
          </cell>
          <cell r="F564">
            <v>8856.08</v>
          </cell>
        </row>
        <row r="565">
          <cell r="A565" t="str">
            <v>2 S 04 221 10</v>
          </cell>
          <cell r="B565" t="str">
            <v>Boca BTCC 2,00 x 2,00 m exc.=30</v>
          </cell>
          <cell r="E565" t="str">
            <v>und</v>
          </cell>
          <cell r="F565">
            <v>14169.67</v>
          </cell>
        </row>
        <row r="566">
          <cell r="A566" t="str">
            <v>2 S 04 221 11</v>
          </cell>
          <cell r="B566" t="str">
            <v>Boca BTCC 2,50 x 2,50 m esc=30</v>
          </cell>
          <cell r="E566" t="str">
            <v>und</v>
          </cell>
          <cell r="F566">
            <v>20764.759999999998</v>
          </cell>
        </row>
        <row r="567">
          <cell r="A567" t="str">
            <v>2 S 04 221 12</v>
          </cell>
          <cell r="B567" t="str">
            <v>Boca BTCC 3,00 x 3,00 m esc=30</v>
          </cell>
          <cell r="E567" t="str">
            <v>und</v>
          </cell>
          <cell r="F567">
            <v>29949.200000000001</v>
          </cell>
        </row>
        <row r="568">
          <cell r="A568" t="str">
            <v>2 S 04 221 13</v>
          </cell>
          <cell r="B568" t="str">
            <v>Boca BTCC 1,50 x 1,50 m esc.=45</v>
          </cell>
          <cell r="E568" t="str">
            <v>und</v>
          </cell>
          <cell r="F568">
            <v>11176.09</v>
          </cell>
        </row>
        <row r="569">
          <cell r="A569" t="str">
            <v>2 S 04 221 14</v>
          </cell>
          <cell r="B569" t="str">
            <v>Boca BTCC 2,00 x 2,00 m esc=45</v>
          </cell>
          <cell r="E569" t="str">
            <v>und</v>
          </cell>
          <cell r="F569">
            <v>17941.25</v>
          </cell>
        </row>
        <row r="570">
          <cell r="A570" t="str">
            <v>2 S 04 221 15</v>
          </cell>
          <cell r="B570" t="str">
            <v>Boca BTCC 2,50 x 2,50 m esc=45</v>
          </cell>
          <cell r="E570" t="str">
            <v>und</v>
          </cell>
          <cell r="F570">
            <v>26268.53</v>
          </cell>
        </row>
        <row r="571">
          <cell r="A571" t="str">
            <v>2 S 04 221 16</v>
          </cell>
          <cell r="B571" t="str">
            <v>Boca BTCC 3,00 x 3,00 m esc=45</v>
          </cell>
          <cell r="E571" t="str">
            <v>und</v>
          </cell>
          <cell r="F571">
            <v>37956.39</v>
          </cell>
        </row>
        <row r="572">
          <cell r="A572" t="str">
            <v>2 S 04 300 16</v>
          </cell>
          <cell r="B572" t="str">
            <v>Bueiro met. chapas múltiplas D=1,60 m galv.</v>
          </cell>
          <cell r="E572" t="str">
            <v>m</v>
          </cell>
          <cell r="F572">
            <v>1028.1099999999999</v>
          </cell>
        </row>
        <row r="573">
          <cell r="A573" t="str">
            <v>2 S 04 300 20</v>
          </cell>
          <cell r="B573" t="str">
            <v>Bueiro met.chapas múltiplas D=2,00 m galv.</v>
          </cell>
          <cell r="E573" t="str">
            <v>m</v>
          </cell>
          <cell r="F573">
            <v>1279.3399999999999</v>
          </cell>
        </row>
        <row r="574">
          <cell r="A574" t="str">
            <v>2 S 04 301 16</v>
          </cell>
          <cell r="B574" t="str">
            <v>Bueiro met. chapas múltiplas D=1,60 m rev. epoxy</v>
          </cell>
          <cell r="E574" t="str">
            <v>m</v>
          </cell>
          <cell r="F574">
            <v>1076.94</v>
          </cell>
        </row>
        <row r="575">
          <cell r="A575" t="str">
            <v>2 S 04 301 20</v>
          </cell>
          <cell r="B575" t="str">
            <v>Bueiro met. chapa múltipla D=2,00 m rev. epoxy</v>
          </cell>
          <cell r="E575" t="str">
            <v>m</v>
          </cell>
          <cell r="F575">
            <v>1339.98</v>
          </cell>
        </row>
        <row r="576">
          <cell r="A576" t="str">
            <v>2 S 04 310 16</v>
          </cell>
          <cell r="B576" t="str">
            <v>Bueiro met.s/ interrupção tráf. D=1,60m galv.</v>
          </cell>
          <cell r="E576" t="str">
            <v>m</v>
          </cell>
          <cell r="F576">
            <v>1958.05</v>
          </cell>
        </row>
        <row r="577">
          <cell r="A577" t="str">
            <v>2 S 04 310 20</v>
          </cell>
          <cell r="B577" t="str">
            <v>Bueiro met.s/ interrupção tráf. D=2,00m galv.</v>
          </cell>
          <cell r="E577" t="str">
            <v>m</v>
          </cell>
          <cell r="F577">
            <v>2435.4499999999998</v>
          </cell>
        </row>
        <row r="578">
          <cell r="A578" t="str">
            <v>2 S 04 311 16</v>
          </cell>
          <cell r="B578" t="str">
            <v>Bueiro met.s/interrupção tráf.D=1,60 m rev.epoxy</v>
          </cell>
          <cell r="E578" t="str">
            <v>m</v>
          </cell>
          <cell r="F578">
            <v>2031.03</v>
          </cell>
        </row>
        <row r="579">
          <cell r="A579" t="str">
            <v>2 S 04 311 20</v>
          </cell>
          <cell r="B579" t="str">
            <v>Bueiro met.s/interrupção traf.D=2,00 m rev.epoxy</v>
          </cell>
          <cell r="E579" t="str">
            <v>m</v>
          </cell>
          <cell r="F579">
            <v>2442.35</v>
          </cell>
        </row>
        <row r="580">
          <cell r="A580" t="str">
            <v>2 S 04 400 01</v>
          </cell>
          <cell r="B580" t="str">
            <v>Valeta prot.cortes c/revest. vegetal - VPC 01</v>
          </cell>
          <cell r="E580" t="str">
            <v>m</v>
          </cell>
          <cell r="F580">
            <v>41.27</v>
          </cell>
        </row>
        <row r="581">
          <cell r="A581" t="str">
            <v>2 S 04 400 02</v>
          </cell>
          <cell r="B581" t="str">
            <v>Valeta prot.cortes c/revest. vegetal - VPC 02</v>
          </cell>
          <cell r="E581" t="str">
            <v>m</v>
          </cell>
          <cell r="F581">
            <v>30.75</v>
          </cell>
        </row>
        <row r="582">
          <cell r="A582" t="str">
            <v>2 S 04 400 03</v>
          </cell>
          <cell r="B582" t="str">
            <v>Valeta prot.cortes c/revest.concreto - VPC 03</v>
          </cell>
          <cell r="E582" t="str">
            <v>m</v>
          </cell>
          <cell r="F582">
            <v>59.73</v>
          </cell>
        </row>
        <row r="583">
          <cell r="A583" t="str">
            <v>2 S 04 400 04</v>
          </cell>
          <cell r="B583" t="str">
            <v>Valeta prot.cortes c/revest.concreto - VPC 04</v>
          </cell>
          <cell r="E583" t="str">
            <v>m</v>
          </cell>
          <cell r="F583">
            <v>46.54</v>
          </cell>
        </row>
        <row r="584">
          <cell r="A584" t="str">
            <v>2 S 04 401 01</v>
          </cell>
          <cell r="B584" t="str">
            <v>Valeta prot.aterros c/revest. vegetal - VPA 01</v>
          </cell>
          <cell r="E584" t="str">
            <v>m</v>
          </cell>
          <cell r="F584">
            <v>42.65</v>
          </cell>
        </row>
        <row r="585">
          <cell r="A585" t="str">
            <v>2 S 04 401 02</v>
          </cell>
          <cell r="B585" t="str">
            <v>Valeta prot.aterros c/revest. vegetal - VPA 02</v>
          </cell>
          <cell r="E585" t="str">
            <v>m</v>
          </cell>
          <cell r="F585">
            <v>32.01</v>
          </cell>
        </row>
        <row r="586">
          <cell r="A586" t="str">
            <v>2 S 04 401 03</v>
          </cell>
          <cell r="B586" t="str">
            <v>Valeta prot.aterro c/revest. concreto - VPA 03</v>
          </cell>
          <cell r="E586" t="str">
            <v>m</v>
          </cell>
          <cell r="F586">
            <v>59.97</v>
          </cell>
        </row>
        <row r="587">
          <cell r="A587" t="str">
            <v>2 S 04 401 04</v>
          </cell>
          <cell r="B587" t="str">
            <v>Valeta prot.aterro c/revest. concreto - VPA 04</v>
          </cell>
          <cell r="E587" t="str">
            <v>m</v>
          </cell>
          <cell r="F587">
            <v>45.4</v>
          </cell>
        </row>
        <row r="588">
          <cell r="A588" t="str">
            <v>2 S 04 401 05</v>
          </cell>
          <cell r="B588" t="str">
            <v>Valeta prot.corte/aterro s/rev. - VPC 05/VPA 05</v>
          </cell>
          <cell r="E588" t="str">
            <v>m</v>
          </cell>
          <cell r="F588">
            <v>24.52</v>
          </cell>
        </row>
        <row r="589">
          <cell r="A589" t="str">
            <v>2 S 04 401 06</v>
          </cell>
          <cell r="B589" t="str">
            <v>Valeta prot.corte/aterro s/rev. - VPC 06/VPA 06</v>
          </cell>
          <cell r="E589" t="str">
            <v>m</v>
          </cell>
          <cell r="F589">
            <v>17.53</v>
          </cell>
        </row>
        <row r="590">
          <cell r="A590" t="str">
            <v>2 S 04 500 01</v>
          </cell>
          <cell r="B590" t="str">
            <v>Dreno longitudinal prof. p/corte em solo - DPS 01</v>
          </cell>
          <cell r="E590" t="str">
            <v>m</v>
          </cell>
          <cell r="F590">
            <v>27.55</v>
          </cell>
        </row>
        <row r="591">
          <cell r="A591" t="str">
            <v>2 S 04 500 02</v>
          </cell>
          <cell r="B591" t="str">
            <v>Dreno longitudinal prof. p/corte em solo - DPS 02</v>
          </cell>
          <cell r="E591" t="str">
            <v>m</v>
          </cell>
          <cell r="F591">
            <v>27.14</v>
          </cell>
        </row>
        <row r="592">
          <cell r="A592" t="str">
            <v>2 S 04 500 03</v>
          </cell>
          <cell r="B592" t="str">
            <v>Dreno longitudinal prof. p/corte em solo - DPS 03</v>
          </cell>
          <cell r="E592" t="str">
            <v>m</v>
          </cell>
          <cell r="F592">
            <v>38.75</v>
          </cell>
        </row>
        <row r="593">
          <cell r="A593" t="str">
            <v>2 S 04 500 04</v>
          </cell>
          <cell r="B593" t="str">
            <v>Dreno longitudinal prof. p/corte em solo - DPS 04</v>
          </cell>
          <cell r="E593" t="str">
            <v>m</v>
          </cell>
          <cell r="F593">
            <v>38.26</v>
          </cell>
        </row>
        <row r="594">
          <cell r="A594" t="str">
            <v>2 S 04 500 05</v>
          </cell>
          <cell r="B594" t="str">
            <v>Dreno longitudinal prof. p/corte em solo - DPS 05</v>
          </cell>
          <cell r="E594" t="str">
            <v>m</v>
          </cell>
          <cell r="F594">
            <v>44.31</v>
          </cell>
        </row>
        <row r="595">
          <cell r="A595" t="str">
            <v>2 S 04 500 06</v>
          </cell>
          <cell r="B595" t="str">
            <v>Dreno longitudinal prof. p/corte em solo - DPS 06</v>
          </cell>
          <cell r="E595" t="str">
            <v>m</v>
          </cell>
          <cell r="F595">
            <v>50.88</v>
          </cell>
        </row>
        <row r="596">
          <cell r="A596" t="str">
            <v>2 S 04 500 07</v>
          </cell>
          <cell r="B596" t="str">
            <v>Dreno longitudinal prof. p/corte em solo - DPS 07</v>
          </cell>
          <cell r="E596" t="str">
            <v>m</v>
          </cell>
          <cell r="F596">
            <v>61.18</v>
          </cell>
        </row>
        <row r="597">
          <cell r="A597" t="str">
            <v>2 S 04 500 08</v>
          </cell>
          <cell r="B597" t="str">
            <v>Dreno longitudinal prof. p/corte em solo - DPS 08</v>
          </cell>
          <cell r="E597" t="str">
            <v>m</v>
          </cell>
          <cell r="F597">
            <v>67.75</v>
          </cell>
        </row>
        <row r="598">
          <cell r="A598" t="str">
            <v>2 S 04 501 01</v>
          </cell>
          <cell r="B598" t="str">
            <v>Dreno longitudinal prof. p/corte em rocha - DPR 01</v>
          </cell>
          <cell r="E598" t="str">
            <v>m</v>
          </cell>
          <cell r="F598">
            <v>23.89</v>
          </cell>
        </row>
        <row r="599">
          <cell r="A599" t="str">
            <v>2 S 04 501 02</v>
          </cell>
          <cell r="B599" t="str">
            <v>Dreno longitudinal prof. p/corte em rocha - DPR 02</v>
          </cell>
          <cell r="E599" t="str">
            <v>m</v>
          </cell>
          <cell r="F599">
            <v>38.26</v>
          </cell>
        </row>
        <row r="600">
          <cell r="A600" t="str">
            <v>2 S 04 501 03</v>
          </cell>
          <cell r="B600" t="str">
            <v>Dreno longitudinal prof. p/corte em rocha - DPR 03</v>
          </cell>
          <cell r="E600" t="str">
            <v>m</v>
          </cell>
          <cell r="F600">
            <v>21.89</v>
          </cell>
        </row>
        <row r="601">
          <cell r="A601" t="str">
            <v>2 S 04 501 04</v>
          </cell>
          <cell r="B601" t="str">
            <v>Dreno longitudinal prof. p/corte em rocha - DPR 04</v>
          </cell>
          <cell r="E601" t="str">
            <v>m</v>
          </cell>
          <cell r="F601">
            <v>7.29</v>
          </cell>
        </row>
        <row r="602">
          <cell r="A602" t="str">
            <v>2 S 04 501 05</v>
          </cell>
          <cell r="B602" t="str">
            <v>Dreno longitudinal prof. p/corte em rocha - DPR 05</v>
          </cell>
          <cell r="E602" t="str">
            <v>m</v>
          </cell>
          <cell r="F602">
            <v>21.55</v>
          </cell>
        </row>
        <row r="603">
          <cell r="A603" t="str">
            <v>2 S 04 502 01</v>
          </cell>
          <cell r="B603" t="str">
            <v>Boca saída p/dreno longitudinal prof. BSD 01</v>
          </cell>
          <cell r="E603" t="str">
            <v>und</v>
          </cell>
          <cell r="F603">
            <v>71.16</v>
          </cell>
        </row>
        <row r="604">
          <cell r="A604" t="str">
            <v>2 S 04 502 02</v>
          </cell>
          <cell r="B604" t="str">
            <v>Boca saída p/dreno longitudinal prof. BSD 02</v>
          </cell>
          <cell r="E604" t="str">
            <v>und</v>
          </cell>
          <cell r="F604">
            <v>82.9</v>
          </cell>
        </row>
        <row r="605">
          <cell r="A605" t="str">
            <v>2 S 04 510 01</v>
          </cell>
          <cell r="B605" t="str">
            <v>Dreno sub-superficial - DSS 01</v>
          </cell>
          <cell r="E605" t="str">
            <v>m</v>
          </cell>
          <cell r="F605">
            <v>7.42</v>
          </cell>
        </row>
        <row r="606">
          <cell r="A606" t="str">
            <v>2 S 04 510 02</v>
          </cell>
          <cell r="B606" t="str">
            <v>Dreno sub-superficial - DSS 02</v>
          </cell>
          <cell r="E606" t="str">
            <v>m</v>
          </cell>
          <cell r="F606">
            <v>20.12</v>
          </cell>
        </row>
        <row r="607">
          <cell r="A607" t="str">
            <v>2 S 04 510 03</v>
          </cell>
          <cell r="B607" t="str">
            <v>Dreno sub-superficial - DSS 03</v>
          </cell>
          <cell r="E607" t="str">
            <v>m</v>
          </cell>
          <cell r="F607">
            <v>5.0599999999999996</v>
          </cell>
        </row>
        <row r="608">
          <cell r="A608" t="str">
            <v>2 S 04 510 04</v>
          </cell>
          <cell r="B608" t="str">
            <v>Dreno sub-superficial - DSS 04</v>
          </cell>
          <cell r="E608" t="str">
            <v>m</v>
          </cell>
          <cell r="F608">
            <v>26.52</v>
          </cell>
        </row>
        <row r="609">
          <cell r="A609" t="str">
            <v>2 S 04 511 01</v>
          </cell>
          <cell r="B609" t="str">
            <v>Boca saída p/dreno sub-superficial - BSD 03</v>
          </cell>
          <cell r="E609" t="str">
            <v>und</v>
          </cell>
          <cell r="F609">
            <v>32.799999999999997</v>
          </cell>
        </row>
        <row r="610">
          <cell r="A610" t="str">
            <v>2 S 04 520 01</v>
          </cell>
          <cell r="B610" t="str">
            <v>Dreno sub-horizontal - DSH 01</v>
          </cell>
          <cell r="E610" t="str">
            <v>m</v>
          </cell>
          <cell r="F610">
            <v>127.19</v>
          </cell>
        </row>
        <row r="611">
          <cell r="A611" t="str">
            <v>2 S 04 521 01</v>
          </cell>
          <cell r="B611" t="str">
            <v>Boca saída p/dreno sub-horizontal - BSD 04</v>
          </cell>
          <cell r="E611" t="str">
            <v>und</v>
          </cell>
          <cell r="F611">
            <v>8.4700000000000006</v>
          </cell>
        </row>
        <row r="612">
          <cell r="A612" t="str">
            <v>2 S 04 900 01</v>
          </cell>
          <cell r="B612" t="str">
            <v>Sarjeta triangular de concreto - STC 01</v>
          </cell>
          <cell r="E612" t="str">
            <v>m</v>
          </cell>
          <cell r="F612">
            <v>37.07</v>
          </cell>
        </row>
        <row r="613">
          <cell r="A613" t="str">
            <v>2 S 04 900 02</v>
          </cell>
          <cell r="B613" t="str">
            <v>Sarjeta triangular de concreto - STC 02</v>
          </cell>
          <cell r="E613" t="str">
            <v>m</v>
          </cell>
          <cell r="F613">
            <v>25.03</v>
          </cell>
        </row>
        <row r="614">
          <cell r="A614" t="str">
            <v>2 S 04 900 03</v>
          </cell>
          <cell r="B614" t="str">
            <v>Sarjeta triangular de concreto - STC 03</v>
          </cell>
          <cell r="E614" t="str">
            <v>m</v>
          </cell>
          <cell r="F614">
            <v>21.69</v>
          </cell>
        </row>
        <row r="615">
          <cell r="A615" t="str">
            <v>2 S 04 900 04</v>
          </cell>
          <cell r="B615" t="str">
            <v>Sarjeta triangular de concreto - STC 04</v>
          </cell>
          <cell r="E615" t="str">
            <v>m</v>
          </cell>
          <cell r="F615">
            <v>17.600000000000001</v>
          </cell>
        </row>
        <row r="616">
          <cell r="A616" t="str">
            <v>2 S 04 900 05</v>
          </cell>
          <cell r="B616" t="str">
            <v>Sarjeta triangular de concreto - STC 05</v>
          </cell>
          <cell r="E616" t="str">
            <v>m</v>
          </cell>
          <cell r="F616">
            <v>30.24</v>
          </cell>
        </row>
        <row r="617">
          <cell r="A617" t="str">
            <v>2 S 04 900 06</v>
          </cell>
          <cell r="B617" t="str">
            <v>Sarjeta triangular de concreto - STC 06</v>
          </cell>
          <cell r="E617" t="str">
            <v>m</v>
          </cell>
          <cell r="F617">
            <v>20.420000000000002</v>
          </cell>
        </row>
        <row r="618">
          <cell r="A618" t="str">
            <v>2 S 04 900 07</v>
          </cell>
          <cell r="B618" t="str">
            <v>Sarjeta triangular de concreto - STC 07</v>
          </cell>
          <cell r="E618" t="str">
            <v>m</v>
          </cell>
          <cell r="F618">
            <v>17.61</v>
          </cell>
        </row>
        <row r="619">
          <cell r="A619" t="str">
            <v>2 S 04 900 08</v>
          </cell>
          <cell r="B619" t="str">
            <v>Sarjeta triangular de concreto - STC 08</v>
          </cell>
          <cell r="E619" t="str">
            <v>m</v>
          </cell>
          <cell r="F619">
            <v>14.71</v>
          </cell>
        </row>
        <row r="620">
          <cell r="A620" t="str">
            <v>2 S 04 900 21</v>
          </cell>
          <cell r="B620" t="str">
            <v>Sarjeta canteiro central concreto - SCC 01</v>
          </cell>
          <cell r="E620" t="str">
            <v>m</v>
          </cell>
          <cell r="F620">
            <v>21.45</v>
          </cell>
        </row>
        <row r="621">
          <cell r="A621" t="str">
            <v>2 S 04 900 22</v>
          </cell>
          <cell r="B621" t="str">
            <v>Sarjeta canteiro central concreto - SCC 02</v>
          </cell>
          <cell r="E621" t="str">
            <v>m</v>
          </cell>
          <cell r="F621">
            <v>29.69</v>
          </cell>
        </row>
        <row r="622">
          <cell r="A622" t="str">
            <v>2 S 04 900 31</v>
          </cell>
          <cell r="B622" t="str">
            <v>Sarjeta triangular de grama - STG 01</v>
          </cell>
          <cell r="E622" t="str">
            <v>m</v>
          </cell>
          <cell r="F622">
            <v>13.88</v>
          </cell>
        </row>
        <row r="623">
          <cell r="A623" t="str">
            <v>2 S 04 900 32</v>
          </cell>
          <cell r="B623" t="str">
            <v>Sarjeta triangular de grama - STG 02</v>
          </cell>
          <cell r="E623" t="str">
            <v>m</v>
          </cell>
          <cell r="F623">
            <v>11.5</v>
          </cell>
        </row>
        <row r="624">
          <cell r="A624" t="str">
            <v>2 S 04 900 33</v>
          </cell>
          <cell r="B624" t="str">
            <v>Sarjeta triangular de grama - STG 03</v>
          </cell>
          <cell r="E624" t="str">
            <v>m</v>
          </cell>
          <cell r="F624">
            <v>9.89</v>
          </cell>
        </row>
        <row r="625">
          <cell r="A625" t="str">
            <v>2 S 04 900 34</v>
          </cell>
          <cell r="B625" t="str">
            <v>Sarjeta triangular de grama - STG 04</v>
          </cell>
          <cell r="E625" t="str">
            <v>m</v>
          </cell>
          <cell r="F625">
            <v>7.59</v>
          </cell>
        </row>
        <row r="626">
          <cell r="A626" t="str">
            <v>2 S 04 900 41</v>
          </cell>
          <cell r="B626" t="str">
            <v>Sarjeta triangular não revestida - STT 01</v>
          </cell>
          <cell r="E626" t="str">
            <v>m</v>
          </cell>
          <cell r="F626">
            <v>7.66</v>
          </cell>
        </row>
        <row r="627">
          <cell r="A627" t="str">
            <v>2 S 04 900 42</v>
          </cell>
          <cell r="B627" t="str">
            <v>Sarjeta triangular não revestida - STT 02</v>
          </cell>
          <cell r="E627" t="str">
            <v>m</v>
          </cell>
          <cell r="F627">
            <v>6.4</v>
          </cell>
        </row>
        <row r="628">
          <cell r="A628" t="str">
            <v>2 S 04 900 43</v>
          </cell>
          <cell r="B628" t="str">
            <v>Sarjeta triangular não revestida - STT 03</v>
          </cell>
          <cell r="E628" t="str">
            <v>m</v>
          </cell>
          <cell r="F628">
            <v>5.44</v>
          </cell>
        </row>
        <row r="629">
          <cell r="A629" t="str">
            <v>2 S 04 900 44</v>
          </cell>
          <cell r="B629" t="str">
            <v>Sarjeta triangular não revestida - STT 04</v>
          </cell>
          <cell r="E629" t="str">
            <v>m</v>
          </cell>
          <cell r="F629">
            <v>3.99</v>
          </cell>
        </row>
        <row r="630">
          <cell r="A630" t="str">
            <v>2 S 04 901 01</v>
          </cell>
          <cell r="B630" t="str">
            <v>Sarjeta trapezoidal de concreto - SZC 01</v>
          </cell>
          <cell r="E630" t="str">
            <v>m</v>
          </cell>
          <cell r="F630">
            <v>29.78</v>
          </cell>
        </row>
        <row r="631">
          <cell r="A631" t="str">
            <v>2 S 04 901 02</v>
          </cell>
          <cell r="B631" t="str">
            <v>Sarjeta trapezoidal de concreto - SZC 02</v>
          </cell>
          <cell r="E631" t="str">
            <v>m</v>
          </cell>
          <cell r="F631">
            <v>18.239999999999998</v>
          </cell>
        </row>
        <row r="632">
          <cell r="A632" t="str">
            <v>2 S 04 901 21</v>
          </cell>
          <cell r="B632" t="str">
            <v>Sarjeta de canteiro central de concreto - SCC 03</v>
          </cell>
          <cell r="E632" t="str">
            <v>m</v>
          </cell>
          <cell r="F632">
            <v>23.88</v>
          </cell>
        </row>
        <row r="633">
          <cell r="A633" t="str">
            <v>2 S 04 901 22</v>
          </cell>
          <cell r="B633" t="str">
            <v>Sarjeta de canteiro central de cocnreto - SCC 04</v>
          </cell>
          <cell r="E633" t="str">
            <v>m</v>
          </cell>
          <cell r="F633">
            <v>43.71</v>
          </cell>
        </row>
        <row r="634">
          <cell r="A634" t="str">
            <v>2 S 04 901 31</v>
          </cell>
          <cell r="B634" t="str">
            <v>Sarjeta trapezoidal de grama - SZG 01</v>
          </cell>
          <cell r="E634" t="str">
            <v>m</v>
          </cell>
          <cell r="F634">
            <v>12.46</v>
          </cell>
        </row>
        <row r="635">
          <cell r="A635" t="str">
            <v>2 S 04 901 32</v>
          </cell>
          <cell r="B635" t="str">
            <v>Sarjeta trapezoidal de grama - SZG 02</v>
          </cell>
          <cell r="E635" t="str">
            <v>m</v>
          </cell>
          <cell r="F635">
            <v>8.0299999999999994</v>
          </cell>
        </row>
        <row r="636">
          <cell r="A636" t="str">
            <v>2 S 04 901 41</v>
          </cell>
          <cell r="B636" t="str">
            <v>Sarjeta trapezoidal não revestida - SZT 01</v>
          </cell>
          <cell r="E636" t="str">
            <v>m</v>
          </cell>
          <cell r="F636">
            <v>7.55</v>
          </cell>
        </row>
        <row r="637">
          <cell r="A637" t="str">
            <v>2 S 04 901 42</v>
          </cell>
          <cell r="B637" t="str">
            <v>Sarjeta trapezoidal não revestida - SZT 02</v>
          </cell>
          <cell r="E637" t="str">
            <v>m</v>
          </cell>
          <cell r="F637">
            <v>4.66</v>
          </cell>
        </row>
        <row r="638">
          <cell r="A638" t="str">
            <v>2 S 04 910 01</v>
          </cell>
          <cell r="B638" t="str">
            <v>Meio fio de concreto - MFC 01</v>
          </cell>
          <cell r="E638" t="str">
            <v>m</v>
          </cell>
          <cell r="F638">
            <v>38.630000000000003</v>
          </cell>
        </row>
        <row r="639">
          <cell r="A639" t="str">
            <v>2 S 04 910 02</v>
          </cell>
          <cell r="B639" t="str">
            <v>Meio fio de concreto - MFC 02</v>
          </cell>
          <cell r="E639" t="str">
            <v>m</v>
          </cell>
          <cell r="F639">
            <v>30.75</v>
          </cell>
        </row>
        <row r="640">
          <cell r="A640" t="str">
            <v>2 S 04 910 03</v>
          </cell>
          <cell r="B640" t="str">
            <v>Meio fio de concreto - MFC 03</v>
          </cell>
          <cell r="E640" t="str">
            <v>m</v>
          </cell>
          <cell r="F640">
            <v>18.04</v>
          </cell>
        </row>
        <row r="641">
          <cell r="A641" t="str">
            <v>2 S 04 910 04</v>
          </cell>
          <cell r="B641" t="str">
            <v>Meio fio de concreto - MFC 04</v>
          </cell>
          <cell r="E641" t="str">
            <v>m</v>
          </cell>
          <cell r="F641">
            <v>12.69</v>
          </cell>
        </row>
        <row r="642">
          <cell r="A642" t="str">
            <v>2 S 04 910 05</v>
          </cell>
          <cell r="B642" t="str">
            <v>Meio fio de concreto - MFC 05</v>
          </cell>
          <cell r="E642" t="str">
            <v>m</v>
          </cell>
          <cell r="F642">
            <v>17.72</v>
          </cell>
        </row>
        <row r="643">
          <cell r="A643" t="str">
            <v>2 S 04 910 06</v>
          </cell>
          <cell r="B643" t="str">
            <v>Meio fio de concreto - MFC 06</v>
          </cell>
          <cell r="E643" t="str">
            <v>m</v>
          </cell>
          <cell r="F643">
            <v>11.07</v>
          </cell>
        </row>
        <row r="644">
          <cell r="A644" t="str">
            <v>2 S 04 910 07</v>
          </cell>
          <cell r="B644" t="str">
            <v>Meio fio de concreto - MFC 07</v>
          </cell>
          <cell r="E644" t="str">
            <v>m</v>
          </cell>
          <cell r="F644">
            <v>17.420000000000002</v>
          </cell>
        </row>
        <row r="645">
          <cell r="A645" t="str">
            <v>2 S 04 910 08</v>
          </cell>
          <cell r="B645" t="str">
            <v>Meio fio de concreto - MFC 08</v>
          </cell>
          <cell r="E645" t="str">
            <v>m</v>
          </cell>
          <cell r="F645">
            <v>29.27</v>
          </cell>
        </row>
        <row r="646">
          <cell r="A646" t="str">
            <v>2 S 04 930 01</v>
          </cell>
          <cell r="B646" t="str">
            <v>Caixa coletora de sarjeta - CCS 01</v>
          </cell>
          <cell r="E646" t="str">
            <v>und</v>
          </cell>
          <cell r="F646">
            <v>909.9</v>
          </cell>
        </row>
        <row r="647">
          <cell r="A647" t="str">
            <v>2 S 04 930 02</v>
          </cell>
          <cell r="B647" t="str">
            <v>Caixa coletora de sarjeta - CCS 02</v>
          </cell>
          <cell r="E647" t="str">
            <v>und</v>
          </cell>
          <cell r="F647">
            <v>886.15</v>
          </cell>
        </row>
        <row r="648">
          <cell r="A648" t="str">
            <v>2 S 04 930 03</v>
          </cell>
          <cell r="B648" t="str">
            <v>Caixa coletora de sarjeta - CCS 03</v>
          </cell>
          <cell r="E648" t="str">
            <v>und</v>
          </cell>
          <cell r="F648">
            <v>862.39</v>
          </cell>
        </row>
        <row r="649">
          <cell r="A649" t="str">
            <v>2 S 04 930 04</v>
          </cell>
          <cell r="B649" t="str">
            <v>Caixa coletora de sarjeta - CCS 04</v>
          </cell>
          <cell r="E649" t="str">
            <v>und</v>
          </cell>
          <cell r="F649">
            <v>837.56</v>
          </cell>
        </row>
        <row r="650">
          <cell r="A650" t="str">
            <v>2 S 04 930 05</v>
          </cell>
          <cell r="B650" t="str">
            <v>Caixa coletora de sarjeta - CCS 05</v>
          </cell>
          <cell r="E650" t="str">
            <v>und</v>
          </cell>
          <cell r="F650">
            <v>1143.0899999999999</v>
          </cell>
        </row>
        <row r="651">
          <cell r="A651" t="str">
            <v>2 S 04 930 06</v>
          </cell>
          <cell r="B651" t="str">
            <v>Caixa coletora de sarjeta - CCS 06</v>
          </cell>
          <cell r="E651" t="str">
            <v>und</v>
          </cell>
          <cell r="F651">
            <v>1118.26</v>
          </cell>
        </row>
        <row r="652">
          <cell r="A652" t="str">
            <v>2 S 04 930 07</v>
          </cell>
          <cell r="B652" t="str">
            <v>Caixa coletora de sarjeta - CCS 07</v>
          </cell>
          <cell r="E652" t="str">
            <v>und</v>
          </cell>
          <cell r="F652">
            <v>1093.43</v>
          </cell>
        </row>
        <row r="653">
          <cell r="A653" t="str">
            <v>2 S 04 930 08</v>
          </cell>
          <cell r="B653" t="str">
            <v>Caixa coletora de sarjeta - CCS 08</v>
          </cell>
          <cell r="E653" t="str">
            <v>und</v>
          </cell>
          <cell r="F653">
            <v>1069.67</v>
          </cell>
        </row>
        <row r="654">
          <cell r="A654" t="str">
            <v>2 S 04 930 09</v>
          </cell>
          <cell r="B654" t="str">
            <v>Caixa coletora de sarjeta - CCS 09</v>
          </cell>
          <cell r="E654" t="str">
            <v>und</v>
          </cell>
          <cell r="F654">
            <v>1375.21</v>
          </cell>
        </row>
        <row r="655">
          <cell r="A655" t="str">
            <v>2 S 04 930 10</v>
          </cell>
          <cell r="B655" t="str">
            <v>Caixa coletora de sarjeta - CCS 10</v>
          </cell>
          <cell r="E655" t="str">
            <v>und</v>
          </cell>
          <cell r="F655">
            <v>1350.38</v>
          </cell>
        </row>
        <row r="656">
          <cell r="A656" t="str">
            <v>2 S 04 930 11</v>
          </cell>
          <cell r="B656" t="str">
            <v>Caixa coletora de sarjeta - CCS 11</v>
          </cell>
          <cell r="E656" t="str">
            <v>und</v>
          </cell>
          <cell r="F656">
            <v>1325.54</v>
          </cell>
        </row>
        <row r="657">
          <cell r="A657" t="str">
            <v>2 S 04 930 12</v>
          </cell>
          <cell r="B657" t="str">
            <v>Caixa coletora de sarjeta - CCS 12</v>
          </cell>
          <cell r="E657" t="str">
            <v>und</v>
          </cell>
          <cell r="F657">
            <v>1300.71</v>
          </cell>
        </row>
        <row r="658">
          <cell r="A658" t="str">
            <v>2 S 04 930 13</v>
          </cell>
          <cell r="B658" t="str">
            <v>Caixa coletora de sarjeta - CCS 13</v>
          </cell>
          <cell r="E658" t="str">
            <v>und</v>
          </cell>
          <cell r="F658">
            <v>1601.92</v>
          </cell>
        </row>
        <row r="659">
          <cell r="A659" t="str">
            <v>2 S 04 930 14</v>
          </cell>
          <cell r="B659" t="str">
            <v>Caixa coletora de sarjeta - CCS14</v>
          </cell>
          <cell r="E659" t="str">
            <v>und</v>
          </cell>
          <cell r="F659">
            <v>1577.09</v>
          </cell>
        </row>
        <row r="660">
          <cell r="A660" t="str">
            <v>2 S 04 930 15</v>
          </cell>
          <cell r="B660" t="str">
            <v>Caixa coletora de sarjeta - CCS 15</v>
          </cell>
          <cell r="E660" t="str">
            <v>und</v>
          </cell>
          <cell r="F660">
            <v>1552.25</v>
          </cell>
        </row>
        <row r="661">
          <cell r="A661" t="str">
            <v>2 S 04 930 16</v>
          </cell>
          <cell r="B661" t="str">
            <v>Caixa coletora de sarjeta - CCS 16</v>
          </cell>
          <cell r="E661" t="str">
            <v>und</v>
          </cell>
          <cell r="F661">
            <v>1527.42</v>
          </cell>
        </row>
        <row r="662">
          <cell r="A662" t="str">
            <v>2 S 04 930 17</v>
          </cell>
          <cell r="B662" t="str">
            <v>Caixa coletora de sarjeta - CCS 17</v>
          </cell>
          <cell r="E662" t="str">
            <v>und</v>
          </cell>
          <cell r="F662">
            <v>1834.04</v>
          </cell>
        </row>
        <row r="663">
          <cell r="A663" t="str">
            <v>2 S 04 930 18</v>
          </cell>
          <cell r="B663" t="str">
            <v>Caixa coletora de sarjeta - CCS 18</v>
          </cell>
          <cell r="E663" t="str">
            <v>und</v>
          </cell>
          <cell r="F663">
            <v>1809.2</v>
          </cell>
        </row>
        <row r="664">
          <cell r="A664" t="str">
            <v>2 S 04 930 19</v>
          </cell>
          <cell r="B664" t="str">
            <v>Caixa coletora de sarjeta - CCS 19</v>
          </cell>
          <cell r="E664" t="str">
            <v>und</v>
          </cell>
          <cell r="F664">
            <v>1784.37</v>
          </cell>
        </row>
        <row r="665">
          <cell r="A665" t="str">
            <v>2 S 04 930 20</v>
          </cell>
          <cell r="B665" t="str">
            <v>Caixa coletora de sarjeta - CCS 20</v>
          </cell>
          <cell r="E665" t="str">
            <v>und</v>
          </cell>
          <cell r="F665">
            <v>1759.53</v>
          </cell>
        </row>
        <row r="666">
          <cell r="A666" t="str">
            <v>2 S 04 931 01</v>
          </cell>
          <cell r="B666" t="str">
            <v>Caixa coletora de talvegue - CCT 01</v>
          </cell>
          <cell r="E666" t="str">
            <v>und</v>
          </cell>
          <cell r="F666">
            <v>926.31</v>
          </cell>
        </row>
        <row r="667">
          <cell r="A667" t="str">
            <v>2 S 04 931 02</v>
          </cell>
          <cell r="B667" t="str">
            <v>Caixa coletora de talvegue - CCT 02</v>
          </cell>
          <cell r="E667" t="str">
            <v>und</v>
          </cell>
          <cell r="F667">
            <v>901.48</v>
          </cell>
        </row>
        <row r="668">
          <cell r="A668" t="str">
            <v>2 S 04 931 03</v>
          </cell>
          <cell r="B668" t="str">
            <v>Caixa coletora de talvegue - CCT 03</v>
          </cell>
          <cell r="E668" t="str">
            <v>und</v>
          </cell>
          <cell r="F668">
            <v>879.02</v>
          </cell>
        </row>
        <row r="669">
          <cell r="A669" t="str">
            <v>2 S 04 931 04</v>
          </cell>
          <cell r="B669" t="str">
            <v>Caixa coletora de talvegue - CCT 04</v>
          </cell>
          <cell r="E669" t="str">
            <v>und</v>
          </cell>
          <cell r="F669">
            <v>851.81</v>
          </cell>
        </row>
        <row r="670">
          <cell r="A670" t="str">
            <v>2 S 04 931 05</v>
          </cell>
          <cell r="B670" t="str">
            <v>Caixa coletora de talvegue - CCT 05</v>
          </cell>
          <cell r="E670" t="str">
            <v>und</v>
          </cell>
          <cell r="F670">
            <v>1157.3499999999999</v>
          </cell>
        </row>
        <row r="671">
          <cell r="A671" t="str">
            <v>2 S 04 931 06</v>
          </cell>
          <cell r="B671" t="str">
            <v>Caixa coletora de talvegue - CCT 06</v>
          </cell>
          <cell r="E671" t="str">
            <v>und</v>
          </cell>
          <cell r="F671">
            <v>1133.5899999999999</v>
          </cell>
        </row>
        <row r="672">
          <cell r="A672" t="str">
            <v>2 S 04 931 07</v>
          </cell>
          <cell r="B672" t="str">
            <v>Caixa coletora de talvegue - CCT 07</v>
          </cell>
          <cell r="E672" t="str">
            <v>und</v>
          </cell>
          <cell r="F672">
            <v>1111.1400000000001</v>
          </cell>
        </row>
        <row r="673">
          <cell r="A673" t="str">
            <v>2 S 04 931 08</v>
          </cell>
          <cell r="B673" t="str">
            <v>Caixa coletora de talvegue - CCT 08</v>
          </cell>
          <cell r="E673" t="str">
            <v>und</v>
          </cell>
          <cell r="F673">
            <v>1182.18</v>
          </cell>
        </row>
        <row r="674">
          <cell r="A674" t="str">
            <v>2 S 04 931 09</v>
          </cell>
          <cell r="B674" t="str">
            <v>Caixa coletora de talvegue - CCT 09</v>
          </cell>
          <cell r="E674" t="str">
            <v>und</v>
          </cell>
          <cell r="F674">
            <v>1389.46</v>
          </cell>
        </row>
        <row r="675">
          <cell r="A675" t="str">
            <v>2 S 04 931 10</v>
          </cell>
          <cell r="B675" t="str">
            <v>Caixa coletora de talvegue - CCT 10</v>
          </cell>
          <cell r="E675" t="str">
            <v>und</v>
          </cell>
          <cell r="F675">
            <v>1365.71</v>
          </cell>
        </row>
        <row r="676">
          <cell r="A676" t="str">
            <v>2 S 04 931 11</v>
          </cell>
          <cell r="B676" t="str">
            <v>Caixa coletora de talvegue - CCT 11</v>
          </cell>
          <cell r="E676" t="str">
            <v>und</v>
          </cell>
          <cell r="F676">
            <v>1343.25</v>
          </cell>
        </row>
        <row r="677">
          <cell r="A677" t="str">
            <v>2 S 04 931 12</v>
          </cell>
          <cell r="B677" t="str">
            <v>Caixa coletora de talvegue - CCT 12</v>
          </cell>
          <cell r="E677" t="str">
            <v>und</v>
          </cell>
          <cell r="F677">
            <v>1316.04</v>
          </cell>
        </row>
        <row r="678">
          <cell r="A678" t="str">
            <v>2 S 04 931 13</v>
          </cell>
          <cell r="B678" t="str">
            <v>Caixa coletora de talvegue - CCT 13</v>
          </cell>
          <cell r="E678" t="str">
            <v>und</v>
          </cell>
          <cell r="F678">
            <v>1616.17</v>
          </cell>
        </row>
        <row r="679">
          <cell r="A679" t="str">
            <v>2 S 04 931 14</v>
          </cell>
          <cell r="B679" t="str">
            <v>Caixa coletora de talvegue - CCT 14</v>
          </cell>
          <cell r="E679" t="str">
            <v>und</v>
          </cell>
          <cell r="F679">
            <v>1591.34</v>
          </cell>
        </row>
        <row r="680">
          <cell r="A680" t="str">
            <v>2 S 04 931 15</v>
          </cell>
          <cell r="B680" t="str">
            <v>Caixa coletora de talvegue - CCT 15</v>
          </cell>
          <cell r="E680" t="str">
            <v>und</v>
          </cell>
          <cell r="F680">
            <v>1569.96</v>
          </cell>
        </row>
        <row r="681">
          <cell r="A681" t="str">
            <v>2 S 04 931 16</v>
          </cell>
          <cell r="B681" t="str">
            <v>Caixa coletora de talvegue - CCT 16</v>
          </cell>
          <cell r="E681" t="str">
            <v>und</v>
          </cell>
          <cell r="F681">
            <v>1542.75</v>
          </cell>
        </row>
        <row r="682">
          <cell r="A682" t="str">
            <v>2 S 04 931 17</v>
          </cell>
          <cell r="B682" t="str">
            <v>Caixa coletora de talvegue - CCT 17</v>
          </cell>
          <cell r="E682" t="str">
            <v>und</v>
          </cell>
          <cell r="F682">
            <v>1848.29</v>
          </cell>
        </row>
        <row r="683">
          <cell r="A683" t="str">
            <v>2 S 04 931 18</v>
          </cell>
          <cell r="B683" t="str">
            <v>Caixa coletora de talvegue - CCT 18</v>
          </cell>
          <cell r="E683" t="str">
            <v>und</v>
          </cell>
          <cell r="F683">
            <v>1823.45</v>
          </cell>
        </row>
        <row r="684">
          <cell r="A684" t="str">
            <v>2 S 04 931 19</v>
          </cell>
          <cell r="B684" t="str">
            <v>Caixa coletora de talvegue - CCT 19</v>
          </cell>
          <cell r="E684" t="str">
            <v>und</v>
          </cell>
          <cell r="F684">
            <v>1802.08</v>
          </cell>
        </row>
        <row r="685">
          <cell r="A685" t="str">
            <v>2 S 04 931 20</v>
          </cell>
          <cell r="B685" t="str">
            <v>Caixa coletora de talvegue - CCT 20</v>
          </cell>
          <cell r="E685" t="str">
            <v>und</v>
          </cell>
          <cell r="F685">
            <v>1774.87</v>
          </cell>
        </row>
        <row r="686">
          <cell r="A686" t="str">
            <v>2 S 04 940 01</v>
          </cell>
          <cell r="B686" t="str">
            <v>Descida d'água tipo rap. - calha concr. - DAR 01</v>
          </cell>
          <cell r="E686" t="str">
            <v>m</v>
          </cell>
          <cell r="F686">
            <v>98.8</v>
          </cell>
        </row>
        <row r="687">
          <cell r="A687" t="str">
            <v>2 S 04 940 02</v>
          </cell>
          <cell r="B687" t="str">
            <v>Descida d'água tipo rap. - canal retang.- DAR 02</v>
          </cell>
          <cell r="E687" t="str">
            <v>m</v>
          </cell>
          <cell r="F687">
            <v>50.34</v>
          </cell>
        </row>
        <row r="688">
          <cell r="A688" t="str">
            <v>2 S 04 940 03</v>
          </cell>
          <cell r="B688" t="str">
            <v>Descida d'água tipo rap. - canal retang.- DAR 03</v>
          </cell>
          <cell r="E688" t="str">
            <v>m</v>
          </cell>
          <cell r="F688">
            <v>73.92</v>
          </cell>
        </row>
        <row r="689">
          <cell r="A689" t="str">
            <v>2 S 04 940 04</v>
          </cell>
          <cell r="B689" t="str">
            <v>Descida d'água tipo rap. - calha metálica - DAR</v>
          </cell>
          <cell r="E689" t="str">
            <v>m</v>
          </cell>
          <cell r="F689">
            <v>131.97999999999999</v>
          </cell>
        </row>
        <row r="690">
          <cell r="A690" t="str">
            <v>2 S 04 941 01</v>
          </cell>
          <cell r="B690" t="str">
            <v>Descida d'água aterros em degraus - DAD 01</v>
          </cell>
          <cell r="E690" t="str">
            <v>m</v>
          </cell>
          <cell r="F690">
            <v>67.7</v>
          </cell>
        </row>
        <row r="691">
          <cell r="A691" t="str">
            <v>2 S 04 941 02</v>
          </cell>
          <cell r="B691" t="str">
            <v>Descida d'água aterros em degraus - arm - DAD</v>
          </cell>
          <cell r="E691" t="str">
            <v>m</v>
          </cell>
          <cell r="F691">
            <v>97.2</v>
          </cell>
        </row>
        <row r="692">
          <cell r="A692" t="str">
            <v>2 S 04 941 03</v>
          </cell>
          <cell r="B692" t="str">
            <v>Descida d'água aterros em degraus - DAD 03</v>
          </cell>
          <cell r="E692" t="str">
            <v>m</v>
          </cell>
          <cell r="F692">
            <v>177.28</v>
          </cell>
        </row>
        <row r="693">
          <cell r="A693" t="str">
            <v>2 S 04 941 04</v>
          </cell>
          <cell r="B693" t="str">
            <v>Descida d'água aterros em degraus - arm - DAD</v>
          </cell>
          <cell r="E693" t="str">
            <v>m</v>
          </cell>
          <cell r="F693">
            <v>226.16</v>
          </cell>
        </row>
        <row r="694">
          <cell r="A694" t="str">
            <v>2 S 04 941 05</v>
          </cell>
          <cell r="B694" t="str">
            <v>Descida d'água aterros em degraus - DAD 05</v>
          </cell>
          <cell r="E694" t="str">
            <v>m</v>
          </cell>
          <cell r="F694">
            <v>214.38</v>
          </cell>
        </row>
        <row r="695">
          <cell r="A695" t="str">
            <v>2 S 04 941 06</v>
          </cell>
          <cell r="B695" t="str">
            <v>Descida d'água aterros em degraus - arm - DAD</v>
          </cell>
          <cell r="E695" t="str">
            <v>m</v>
          </cell>
          <cell r="F695">
            <v>301.01</v>
          </cell>
        </row>
        <row r="696">
          <cell r="A696" t="str">
            <v>2 S 04 941 07</v>
          </cell>
          <cell r="B696" t="str">
            <v>Descida d'água aterros em degraus - DAD 07</v>
          </cell>
          <cell r="E696" t="str">
            <v>m</v>
          </cell>
          <cell r="F696">
            <v>252.6</v>
          </cell>
        </row>
        <row r="697">
          <cell r="A697" t="str">
            <v>2 S 04 941 08</v>
          </cell>
          <cell r="B697" t="str">
            <v>Descida d'água aterros em degraus - arm - DAD</v>
          </cell>
          <cell r="E697" t="str">
            <v>m</v>
          </cell>
          <cell r="F697">
            <v>349.95</v>
          </cell>
        </row>
        <row r="698">
          <cell r="A698" t="str">
            <v>2 S 04 941 09</v>
          </cell>
          <cell r="B698" t="str">
            <v>Descida d'água aterros em degraus - DAD 09</v>
          </cell>
          <cell r="E698" t="str">
            <v>m</v>
          </cell>
          <cell r="F698">
            <v>288.38</v>
          </cell>
        </row>
        <row r="699">
          <cell r="A699" t="str">
            <v>2 S 04 941 10</v>
          </cell>
          <cell r="B699" t="str">
            <v>Descida d'água aterros em degraus - arm - DAD</v>
          </cell>
          <cell r="E699" t="str">
            <v>m</v>
          </cell>
          <cell r="F699">
            <v>398.76</v>
          </cell>
        </row>
        <row r="700">
          <cell r="A700" t="str">
            <v>2 S 04 941 11</v>
          </cell>
          <cell r="B700" t="str">
            <v>Descida d'água aterros em degraus - DAD 11</v>
          </cell>
          <cell r="E700" t="str">
            <v>m</v>
          </cell>
          <cell r="F700">
            <v>379.25</v>
          </cell>
        </row>
        <row r="701">
          <cell r="A701" t="str">
            <v>2 S 04 941 12</v>
          </cell>
          <cell r="B701" t="str">
            <v>Descida d'água aterros em degraus - arm - dad 12</v>
          </cell>
          <cell r="E701" t="str">
            <v>m</v>
          </cell>
          <cell r="F701">
            <v>521.38</v>
          </cell>
        </row>
        <row r="702">
          <cell r="A702" t="str">
            <v>2 S 04 941 13</v>
          </cell>
          <cell r="B702" t="str">
            <v>Descida d'água aterros em degraus - DAD 13</v>
          </cell>
          <cell r="E702" t="str">
            <v>m</v>
          </cell>
          <cell r="F702">
            <v>356.33</v>
          </cell>
        </row>
        <row r="703">
          <cell r="A703" t="str">
            <v>2 S 04 941 14</v>
          </cell>
          <cell r="B703" t="str">
            <v>Descida d'água aterros em degraus - arm - DAD 14</v>
          </cell>
          <cell r="E703" t="str">
            <v>m</v>
          </cell>
          <cell r="F703">
            <v>489.91</v>
          </cell>
        </row>
        <row r="704">
          <cell r="A704" t="str">
            <v>2 S 04 941 15</v>
          </cell>
          <cell r="B704" t="str">
            <v>Descida d'água aterros em degraus - DAD 15</v>
          </cell>
          <cell r="E704" t="str">
            <v>m</v>
          </cell>
          <cell r="F704">
            <v>407.72</v>
          </cell>
        </row>
        <row r="705">
          <cell r="A705" t="str">
            <v>2 S 04 941 16</v>
          </cell>
          <cell r="B705" t="str">
            <v>Descida d'água aterros em degraus - arm - DAD 16</v>
          </cell>
          <cell r="E705" t="str">
            <v>m</v>
          </cell>
          <cell r="F705">
            <v>559.28</v>
          </cell>
        </row>
        <row r="706">
          <cell r="A706" t="str">
            <v>2 S 04 941 17</v>
          </cell>
          <cell r="B706" t="str">
            <v>Descida d'água aterros em degraus - DAD 17</v>
          </cell>
          <cell r="E706" t="str">
            <v>m</v>
          </cell>
          <cell r="F706">
            <v>521.67999999999995</v>
          </cell>
        </row>
        <row r="707">
          <cell r="A707" t="str">
            <v>2 S 04 941 18</v>
          </cell>
          <cell r="B707" t="str">
            <v>Descida d'água aterros em degraus - arm - DAD 18</v>
          </cell>
          <cell r="E707" t="str">
            <v>m</v>
          </cell>
          <cell r="F707">
            <v>710.29</v>
          </cell>
        </row>
        <row r="708">
          <cell r="A708" t="str">
            <v>2 S 04 941 31</v>
          </cell>
          <cell r="B708" t="str">
            <v>Descida d'água cortes em degraus - DCD 01</v>
          </cell>
          <cell r="E708" t="str">
            <v>m</v>
          </cell>
          <cell r="F708">
            <v>68.489999999999995</v>
          </cell>
        </row>
        <row r="709">
          <cell r="A709" t="str">
            <v>2 S 04 941 32</v>
          </cell>
          <cell r="B709" t="str">
            <v>Descida d'água cortes em degraus - arm - DCD 02</v>
          </cell>
          <cell r="E709" t="str">
            <v>m</v>
          </cell>
          <cell r="F709">
            <v>98.09</v>
          </cell>
        </row>
        <row r="710">
          <cell r="A710" t="str">
            <v>2 S 04 941 33</v>
          </cell>
          <cell r="B710" t="str">
            <v>Descida d'água cortes em degraus - DCD 03</v>
          </cell>
          <cell r="E710" t="str">
            <v>m</v>
          </cell>
          <cell r="F710">
            <v>107.74</v>
          </cell>
        </row>
        <row r="711">
          <cell r="A711" t="str">
            <v>2 S 04 941 34</v>
          </cell>
          <cell r="B711" t="str">
            <v>Descida d'água cortes em degraus - arm - DCD 04</v>
          </cell>
          <cell r="E711" t="str">
            <v>m</v>
          </cell>
          <cell r="F711">
            <v>154.69</v>
          </cell>
        </row>
        <row r="712">
          <cell r="A712" t="str">
            <v>2 S 04 942 01</v>
          </cell>
          <cell r="B712" t="str">
            <v>Entrada d'água - EDA 01</v>
          </cell>
          <cell r="E712" t="str">
            <v>und</v>
          </cell>
          <cell r="F712">
            <v>28.55</v>
          </cell>
        </row>
        <row r="713">
          <cell r="A713" t="str">
            <v>2 S 04 942 02</v>
          </cell>
          <cell r="B713" t="str">
            <v>Entrada d'água - EDA 02</v>
          </cell>
          <cell r="E713" t="str">
            <v>und</v>
          </cell>
          <cell r="F713">
            <v>34.96</v>
          </cell>
        </row>
        <row r="714">
          <cell r="A714" t="str">
            <v>2 S 04 950 01</v>
          </cell>
          <cell r="B714" t="str">
            <v>Dissipador de energia - DES 01</v>
          </cell>
          <cell r="E714" t="str">
            <v>und</v>
          </cell>
          <cell r="F714">
            <v>124.94</v>
          </cell>
        </row>
        <row r="715">
          <cell r="A715" t="str">
            <v>2 S 04 950 02</v>
          </cell>
          <cell r="B715" t="str">
            <v>Dissipador de energia - DES 02</v>
          </cell>
          <cell r="E715" t="str">
            <v>und</v>
          </cell>
          <cell r="F715">
            <v>148.59</v>
          </cell>
        </row>
        <row r="716">
          <cell r="A716" t="str">
            <v>2 S 04 950 03</v>
          </cell>
          <cell r="B716" t="str">
            <v>Dissipador de energia - DES 03</v>
          </cell>
          <cell r="E716" t="str">
            <v>und</v>
          </cell>
          <cell r="F716">
            <v>177.12</v>
          </cell>
        </row>
        <row r="717">
          <cell r="A717" t="str">
            <v>2 S 04 950 04</v>
          </cell>
          <cell r="B717" t="str">
            <v>Dissipador de energia - DES04</v>
          </cell>
          <cell r="E717" t="str">
            <v>und</v>
          </cell>
          <cell r="F717">
            <v>216.44</v>
          </cell>
        </row>
        <row r="718">
          <cell r="A718" t="str">
            <v>2 S 04 950 21</v>
          </cell>
          <cell r="B718" t="str">
            <v>Dissipador de energia - DEB 01</v>
          </cell>
          <cell r="E718" t="str">
            <v>und</v>
          </cell>
          <cell r="F718">
            <v>152.07</v>
          </cell>
        </row>
        <row r="719">
          <cell r="A719" t="str">
            <v>2 S 04 950 22</v>
          </cell>
          <cell r="B719" t="str">
            <v>Dissipador de energia - DEB 02</v>
          </cell>
          <cell r="E719" t="str">
            <v>und</v>
          </cell>
          <cell r="F719">
            <v>498.54</v>
          </cell>
        </row>
        <row r="720">
          <cell r="A720" t="str">
            <v>2 S 04 950 23</v>
          </cell>
          <cell r="B720" t="str">
            <v>Dissipador de energia - DEB 03</v>
          </cell>
          <cell r="E720" t="str">
            <v>und</v>
          </cell>
          <cell r="F720">
            <v>798.34</v>
          </cell>
        </row>
        <row r="721">
          <cell r="A721" t="str">
            <v>2 S 04 950 24</v>
          </cell>
          <cell r="B721" t="str">
            <v>Dissipador de energia - DEB 04</v>
          </cell>
          <cell r="E721" t="str">
            <v>und</v>
          </cell>
          <cell r="F721">
            <v>1172.0999999999999</v>
          </cell>
        </row>
        <row r="722">
          <cell r="A722" t="str">
            <v>2 S 04 950 25</v>
          </cell>
          <cell r="B722" t="str">
            <v>Dissipador de energia - DEB 05</v>
          </cell>
          <cell r="E722" t="str">
            <v>und</v>
          </cell>
          <cell r="F722">
            <v>1590.25</v>
          </cell>
        </row>
        <row r="723">
          <cell r="A723" t="str">
            <v>2 S 04 950 26</v>
          </cell>
          <cell r="B723" t="str">
            <v>Dissipador de energia - DEB 06</v>
          </cell>
          <cell r="E723" t="str">
            <v>und</v>
          </cell>
          <cell r="F723">
            <v>2611.79</v>
          </cell>
        </row>
        <row r="724">
          <cell r="A724" t="str">
            <v>2 S 04 950 27</v>
          </cell>
          <cell r="B724" t="str">
            <v>Dissipador de energia - DEB 07</v>
          </cell>
          <cell r="E724" t="str">
            <v>und</v>
          </cell>
          <cell r="F724">
            <v>1660.19</v>
          </cell>
        </row>
        <row r="725">
          <cell r="A725" t="str">
            <v>2 S 04 950 28</v>
          </cell>
          <cell r="B725" t="str">
            <v>Dissipador de energia - DEB 08</v>
          </cell>
          <cell r="E725" t="str">
            <v>und</v>
          </cell>
          <cell r="F725">
            <v>2257.5500000000002</v>
          </cell>
        </row>
        <row r="726">
          <cell r="A726" t="str">
            <v>2 S 04 950 29</v>
          </cell>
          <cell r="B726" t="str">
            <v>Dissipador de energia - DEB 09</v>
          </cell>
          <cell r="E726" t="str">
            <v>und</v>
          </cell>
          <cell r="F726">
            <v>3589.18</v>
          </cell>
        </row>
        <row r="727">
          <cell r="A727" t="str">
            <v>2 S 04 950 30</v>
          </cell>
          <cell r="B727" t="str">
            <v>Dissipador de energia - DEB 10</v>
          </cell>
          <cell r="E727" t="str">
            <v>und</v>
          </cell>
          <cell r="F727">
            <v>2149.31</v>
          </cell>
        </row>
        <row r="728">
          <cell r="A728" t="str">
            <v>2 S 04 950 31</v>
          </cell>
          <cell r="B728" t="str">
            <v>Dissipador de energia - DEB 11</v>
          </cell>
          <cell r="E728" t="str">
            <v>und</v>
          </cell>
          <cell r="F728">
            <v>2924.69</v>
          </cell>
        </row>
        <row r="729">
          <cell r="A729" t="str">
            <v>2 S 04 950 32</v>
          </cell>
          <cell r="B729" t="str">
            <v>Dissipador de energia - DEB 12</v>
          </cell>
          <cell r="E729" t="str">
            <v>und</v>
          </cell>
          <cell r="F729">
            <v>4566.1099999999997</v>
          </cell>
        </row>
        <row r="730">
          <cell r="A730" t="str">
            <v>2 S 04 950 51</v>
          </cell>
          <cell r="B730" t="str">
            <v>Dissipador de energia - DED 01</v>
          </cell>
          <cell r="E730" t="str">
            <v>und</v>
          </cell>
          <cell r="F730">
            <v>169.25</v>
          </cell>
        </row>
        <row r="731">
          <cell r="A731" t="str">
            <v>2 S 04 960 01</v>
          </cell>
          <cell r="B731" t="str">
            <v>Boca de lobo simples grelha concr. - BLS 01</v>
          </cell>
          <cell r="E731" t="str">
            <v>und</v>
          </cell>
          <cell r="F731">
            <v>313.18</v>
          </cell>
        </row>
        <row r="732">
          <cell r="A732" t="str">
            <v>2 S 04 960 02</v>
          </cell>
          <cell r="B732" t="str">
            <v>Boca de lobo simples grelha concr. - BLS 02</v>
          </cell>
          <cell r="E732" t="str">
            <v>und</v>
          </cell>
          <cell r="F732">
            <v>389.8</v>
          </cell>
        </row>
        <row r="733">
          <cell r="A733" t="str">
            <v>2 S 04 960 03</v>
          </cell>
          <cell r="B733" t="str">
            <v>Boca de lobo simples grelha concr. - BLS 03</v>
          </cell>
          <cell r="E733" t="str">
            <v>und</v>
          </cell>
          <cell r="F733">
            <v>466.53</v>
          </cell>
        </row>
        <row r="734">
          <cell r="A734" t="str">
            <v>2 S 04 960 04</v>
          </cell>
          <cell r="B734" t="str">
            <v>Boca de lobo simples grelha concr. - BLS 04</v>
          </cell>
          <cell r="E734" t="str">
            <v>und</v>
          </cell>
          <cell r="F734">
            <v>529.41</v>
          </cell>
        </row>
        <row r="735">
          <cell r="A735" t="str">
            <v>2 S 04 960 05</v>
          </cell>
          <cell r="B735" t="str">
            <v>Boca de lobo simples grelha concr. - BLS 05</v>
          </cell>
          <cell r="E735" t="str">
            <v>und</v>
          </cell>
          <cell r="F735">
            <v>616.46</v>
          </cell>
        </row>
        <row r="736">
          <cell r="A736" t="str">
            <v>2 S 04 960 06</v>
          </cell>
          <cell r="B736" t="str">
            <v>Boca de lobo simples grelha concr. - BLS 06</v>
          </cell>
          <cell r="E736" t="str">
            <v>und</v>
          </cell>
          <cell r="F736">
            <v>693.08</v>
          </cell>
        </row>
        <row r="737">
          <cell r="A737" t="str">
            <v>2 S 04 960 07</v>
          </cell>
          <cell r="B737" t="str">
            <v>Boca de lobo simples grelha concr. - BLS 07</v>
          </cell>
          <cell r="E737" t="str">
            <v>und</v>
          </cell>
          <cell r="F737">
            <v>769.81</v>
          </cell>
        </row>
        <row r="738">
          <cell r="A738" t="str">
            <v>2 S 04 961 01</v>
          </cell>
          <cell r="B738" t="str">
            <v>Boca de lobo dupla com grelha de concreto - BLD 01</v>
          </cell>
          <cell r="E738" t="str">
            <v>und</v>
          </cell>
          <cell r="F738">
            <v>603.79999999999995</v>
          </cell>
        </row>
        <row r="739">
          <cell r="A739" t="str">
            <v>2 S 04 961 02</v>
          </cell>
          <cell r="B739" t="str">
            <v>Boca de lobo dupla com grelha de concreto - BLD 02</v>
          </cell>
          <cell r="E739" t="str">
            <v>und</v>
          </cell>
          <cell r="F739">
            <v>729.55</v>
          </cell>
        </row>
        <row r="740">
          <cell r="A740" t="str">
            <v>2 S 04 961 03</v>
          </cell>
          <cell r="B740" t="str">
            <v>Boca de lobo dupla com grelha de concreto - BLD 03</v>
          </cell>
          <cell r="E740" t="str">
            <v>und</v>
          </cell>
          <cell r="F740">
            <v>858.72</v>
          </cell>
        </row>
        <row r="741">
          <cell r="A741" t="str">
            <v>2 S 04 961 04</v>
          </cell>
          <cell r="B741" t="str">
            <v>Boca de lobo dupla com grelha de concreto - BLD 04</v>
          </cell>
          <cell r="E741" t="str">
            <v>und</v>
          </cell>
          <cell r="F741">
            <v>984.47</v>
          </cell>
        </row>
        <row r="742">
          <cell r="A742" t="str">
            <v>2 S 04 961 05</v>
          </cell>
          <cell r="B742" t="str">
            <v>Boca de lobo dupla com grelha de concreto - BLD 05</v>
          </cell>
          <cell r="E742" t="str">
            <v>und</v>
          </cell>
          <cell r="F742">
            <v>1110.22</v>
          </cell>
        </row>
        <row r="743">
          <cell r="A743" t="str">
            <v>2 S 04 961 06</v>
          </cell>
          <cell r="B743" t="str">
            <v>Boca de lobo dupla com grelha de concreto - BLD 06</v>
          </cell>
          <cell r="E743" t="str">
            <v>und</v>
          </cell>
          <cell r="F743">
            <v>1239.4000000000001</v>
          </cell>
        </row>
        <row r="744">
          <cell r="A744" t="str">
            <v>2 S 04 961 07</v>
          </cell>
          <cell r="B744" t="str">
            <v>Boca de lobo dupla com grelha de concreto - BLD 07</v>
          </cell>
          <cell r="E744" t="str">
            <v>und</v>
          </cell>
          <cell r="F744">
            <v>1365.15</v>
          </cell>
        </row>
        <row r="745">
          <cell r="A745" t="str">
            <v>2 S 04 962 01</v>
          </cell>
          <cell r="B745" t="str">
            <v>Caixa de ligação e passagem - CLP 01</v>
          </cell>
          <cell r="E745" t="str">
            <v>und</v>
          </cell>
          <cell r="F745">
            <v>610.66</v>
          </cell>
        </row>
        <row r="746">
          <cell r="A746" t="str">
            <v>2 S 04 962 02</v>
          </cell>
          <cell r="B746" t="str">
            <v>Caixa de ligação e passagem - CLP 02</v>
          </cell>
          <cell r="E746" t="str">
            <v>und</v>
          </cell>
          <cell r="F746">
            <v>591.71</v>
          </cell>
        </row>
        <row r="747">
          <cell r="A747" t="str">
            <v>2 S 04 962 03</v>
          </cell>
          <cell r="B747" t="str">
            <v>Caixa de ligação e passagem - CLP 03</v>
          </cell>
          <cell r="E747" t="str">
            <v>und</v>
          </cell>
          <cell r="F747">
            <v>833.32</v>
          </cell>
        </row>
        <row r="748">
          <cell r="A748" t="str">
            <v>2 S 04 962 04</v>
          </cell>
          <cell r="B748" t="str">
            <v>Caixa de ligação e passagem - CLP 04</v>
          </cell>
          <cell r="E748" t="str">
            <v>und</v>
          </cell>
          <cell r="F748">
            <v>1060.18</v>
          </cell>
        </row>
        <row r="749">
          <cell r="A749" t="str">
            <v>2 S 04 962 05</v>
          </cell>
          <cell r="B749" t="str">
            <v>Caixa de ligação e passagem - CLP 05</v>
          </cell>
          <cell r="E749" t="str">
            <v>und</v>
          </cell>
          <cell r="F749">
            <v>1247.31</v>
          </cell>
        </row>
        <row r="750">
          <cell r="A750" t="str">
            <v>2 S 04 962 06</v>
          </cell>
          <cell r="B750" t="str">
            <v>Caixa de ligação e passagem - CLP 06</v>
          </cell>
          <cell r="E750" t="str">
            <v>und</v>
          </cell>
          <cell r="F750">
            <v>1554.04</v>
          </cell>
        </row>
        <row r="751">
          <cell r="A751" t="str">
            <v>2 S 04 962 07</v>
          </cell>
          <cell r="B751" t="str">
            <v>Caixa de ligação e passagem - CLP 07</v>
          </cell>
          <cell r="E751" t="str">
            <v>und</v>
          </cell>
          <cell r="F751">
            <v>726.46</v>
          </cell>
        </row>
        <row r="752">
          <cell r="A752" t="str">
            <v>2 S 04 962 08</v>
          </cell>
          <cell r="B752" t="str">
            <v>Caixa de ligação e passagem - CLP 08</v>
          </cell>
          <cell r="E752" t="str">
            <v>und</v>
          </cell>
          <cell r="F752">
            <v>704.35</v>
          </cell>
        </row>
        <row r="753">
          <cell r="A753" t="str">
            <v>2 S 04 962 09</v>
          </cell>
          <cell r="B753" t="str">
            <v>Caixa de ligação e passagem - CLP 09</v>
          </cell>
          <cell r="E753" t="str">
            <v>und</v>
          </cell>
          <cell r="F753">
            <v>971.12</v>
          </cell>
        </row>
        <row r="754">
          <cell r="A754" t="str">
            <v>2 S 04 962 10</v>
          </cell>
          <cell r="B754" t="str">
            <v>Caixa de ligação e passagem - CLP 10</v>
          </cell>
          <cell r="E754" t="str">
            <v>und</v>
          </cell>
          <cell r="F754">
            <v>1206.74</v>
          </cell>
        </row>
        <row r="755">
          <cell r="A755" t="str">
            <v>2 S 04 962 11</v>
          </cell>
          <cell r="B755" t="str">
            <v>Caixa de ligação e passagem - CLP 11</v>
          </cell>
          <cell r="E755" t="str">
            <v>und</v>
          </cell>
          <cell r="F755">
            <v>1405.78</v>
          </cell>
        </row>
        <row r="756">
          <cell r="A756" t="str">
            <v>2 S 04 962 12</v>
          </cell>
          <cell r="B756" t="str">
            <v>Caixa de ligação e passagem - CLP 12</v>
          </cell>
          <cell r="E756" t="str">
            <v>und</v>
          </cell>
          <cell r="F756">
            <v>1709.41</v>
          </cell>
        </row>
        <row r="757">
          <cell r="A757" t="str">
            <v>2 S 04 962 13</v>
          </cell>
          <cell r="B757" t="str">
            <v>Caixa de ligação e passagem - CLP 13</v>
          </cell>
          <cell r="E757" t="str">
            <v>und</v>
          </cell>
          <cell r="F757">
            <v>845.41</v>
          </cell>
        </row>
        <row r="758">
          <cell r="A758" t="str">
            <v>2 S 04 962 14</v>
          </cell>
          <cell r="B758" t="str">
            <v>Caixa de ligação e passagem - CLP 14</v>
          </cell>
          <cell r="E758" t="str">
            <v>und</v>
          </cell>
          <cell r="F758">
            <v>826.46</v>
          </cell>
        </row>
        <row r="759">
          <cell r="A759" t="str">
            <v>2 S 04 962 15</v>
          </cell>
          <cell r="B759" t="str">
            <v>Caixa de ligação e passagem - CLP 15</v>
          </cell>
          <cell r="E759" t="str">
            <v>und</v>
          </cell>
          <cell r="F759">
            <v>1118.3900000000001</v>
          </cell>
        </row>
        <row r="760">
          <cell r="A760" t="str">
            <v>2 S 04 962 16</v>
          </cell>
          <cell r="B760" t="str">
            <v>Caixa de ligação e passagem - CLP 16</v>
          </cell>
          <cell r="E760" t="str">
            <v>und</v>
          </cell>
          <cell r="F760">
            <v>1369.08</v>
          </cell>
        </row>
        <row r="761">
          <cell r="A761" t="str">
            <v>2 S 04 962 17</v>
          </cell>
          <cell r="B761" t="str">
            <v>Caixa de ligação e passagem - CLP 17</v>
          </cell>
          <cell r="E761" t="str">
            <v>und</v>
          </cell>
          <cell r="F761">
            <v>1576.88</v>
          </cell>
        </row>
        <row r="762">
          <cell r="A762" t="str">
            <v>2 S 04 962 18</v>
          </cell>
          <cell r="B762" t="str">
            <v>Caixa de ligação e passagem - CLP 18</v>
          </cell>
          <cell r="E762" t="str">
            <v>und</v>
          </cell>
          <cell r="F762">
            <v>1899.96</v>
          </cell>
        </row>
        <row r="763">
          <cell r="A763" t="str">
            <v>2 S 04 963 01</v>
          </cell>
          <cell r="B763" t="str">
            <v>Poço de visita - PVI 01</v>
          </cell>
          <cell r="E763" t="str">
            <v>und</v>
          </cell>
          <cell r="F763">
            <v>817.12</v>
          </cell>
        </row>
        <row r="764">
          <cell r="A764" t="str">
            <v>2 S 04 963 02</v>
          </cell>
          <cell r="B764" t="str">
            <v>Poço de visita - PVI 02</v>
          </cell>
          <cell r="E764" t="str">
            <v>und</v>
          </cell>
          <cell r="F764">
            <v>792.86</v>
          </cell>
        </row>
        <row r="765">
          <cell r="A765" t="str">
            <v>2 S 04 963 03</v>
          </cell>
          <cell r="B765" t="str">
            <v>Poço de visita - PVI 03</v>
          </cell>
          <cell r="E765" t="str">
            <v>und</v>
          </cell>
          <cell r="F765">
            <v>944.03</v>
          </cell>
        </row>
        <row r="766">
          <cell r="A766" t="str">
            <v>2 S 04 963 04</v>
          </cell>
          <cell r="B766" t="str">
            <v>Poço de visita - PVI 04</v>
          </cell>
          <cell r="E766" t="str">
            <v>und</v>
          </cell>
          <cell r="F766">
            <v>1133.06</v>
          </cell>
        </row>
        <row r="767">
          <cell r="A767" t="str">
            <v>2 S 04 963 05</v>
          </cell>
          <cell r="B767" t="str">
            <v>Poço de visita - PVI 05</v>
          </cell>
          <cell r="E767" t="str">
            <v>und</v>
          </cell>
          <cell r="F767">
            <v>1324.59</v>
          </cell>
        </row>
        <row r="768">
          <cell r="A768" t="str">
            <v>2 S 04 963 06</v>
          </cell>
          <cell r="B768" t="str">
            <v>Poço de visita - PVI 06</v>
          </cell>
          <cell r="E768" t="str">
            <v>und</v>
          </cell>
          <cell r="F768">
            <v>1625.81</v>
          </cell>
        </row>
        <row r="769">
          <cell r="A769" t="str">
            <v>2 S 04 963 07</v>
          </cell>
          <cell r="B769" t="str">
            <v>Poço de visita - PVI 07</v>
          </cell>
          <cell r="E769" t="str">
            <v>und</v>
          </cell>
          <cell r="F769">
            <v>940.74</v>
          </cell>
        </row>
        <row r="770">
          <cell r="A770" t="str">
            <v>2 S 04 963 08</v>
          </cell>
          <cell r="B770" t="str">
            <v>Poço de visita - PVI 08</v>
          </cell>
          <cell r="E770" t="str">
            <v>und</v>
          </cell>
          <cell r="F770">
            <v>921.79</v>
          </cell>
        </row>
        <row r="771">
          <cell r="A771" t="str">
            <v>2 S 04 963 09</v>
          </cell>
          <cell r="B771" t="str">
            <v>Poço de visita - PVI 09</v>
          </cell>
          <cell r="E771" t="str">
            <v>und</v>
          </cell>
          <cell r="F771">
            <v>1086.21</v>
          </cell>
        </row>
        <row r="772">
          <cell r="A772" t="str">
            <v>2 S 04 963 10</v>
          </cell>
          <cell r="B772" t="str">
            <v>Poço de visita - PVI 10</v>
          </cell>
          <cell r="E772" t="str">
            <v>und</v>
          </cell>
          <cell r="F772">
            <v>1258.0999999999999</v>
          </cell>
        </row>
        <row r="773">
          <cell r="A773" t="str">
            <v>2 S 04 963 11</v>
          </cell>
          <cell r="B773" t="str">
            <v>Poço de visita - PVI 11</v>
          </cell>
          <cell r="E773" t="str">
            <v>und</v>
          </cell>
          <cell r="F773">
            <v>1483.06</v>
          </cell>
        </row>
        <row r="774">
          <cell r="A774" t="str">
            <v>2 S 04 963 12</v>
          </cell>
          <cell r="B774" t="str">
            <v>Poço de visita - PVI 12</v>
          </cell>
          <cell r="E774" t="str">
            <v>und</v>
          </cell>
          <cell r="F774">
            <v>1800.58</v>
          </cell>
        </row>
        <row r="775">
          <cell r="A775" t="str">
            <v>2 S 04 963 13</v>
          </cell>
          <cell r="B775" t="str">
            <v>Poço de visita - PVI 13</v>
          </cell>
          <cell r="E775" t="str">
            <v>und</v>
          </cell>
          <cell r="F775">
            <v>1117.4100000000001</v>
          </cell>
        </row>
        <row r="776">
          <cell r="A776" t="str">
            <v>2 S 04 963 14</v>
          </cell>
          <cell r="B776" t="str">
            <v>Poço de visita - PVI 14</v>
          </cell>
          <cell r="E776" t="str">
            <v>und</v>
          </cell>
          <cell r="F776">
            <v>1060.2</v>
          </cell>
        </row>
        <row r="777">
          <cell r="A777" t="str">
            <v>2 S 04 963 15</v>
          </cell>
          <cell r="B777" t="str">
            <v>Poço de visita - PVI 15</v>
          </cell>
          <cell r="E777" t="str">
            <v>und</v>
          </cell>
          <cell r="F777">
            <v>1241.01</v>
          </cell>
        </row>
        <row r="778">
          <cell r="A778" t="str">
            <v>2 S 04 963 16</v>
          </cell>
          <cell r="B778" t="str">
            <v>Poço de visita - PVI 16</v>
          </cell>
          <cell r="E778" t="str">
            <v>und</v>
          </cell>
          <cell r="F778">
            <v>1445.11</v>
          </cell>
        </row>
        <row r="779">
          <cell r="A779" t="str">
            <v>2 S 04 963 17</v>
          </cell>
          <cell r="B779" t="str">
            <v>Poço de visita - PVI 17</v>
          </cell>
          <cell r="E779" t="str">
            <v>und</v>
          </cell>
          <cell r="F779">
            <v>1654.16</v>
          </cell>
        </row>
        <row r="780">
          <cell r="A780" t="str">
            <v>2 S 04 963 18</v>
          </cell>
          <cell r="B780" t="str">
            <v>Poço de visita - PVI 18</v>
          </cell>
          <cell r="E780" t="str">
            <v>und</v>
          </cell>
          <cell r="F780">
            <v>1987.98</v>
          </cell>
        </row>
        <row r="781">
          <cell r="A781" t="str">
            <v>2 S 04 963 31</v>
          </cell>
          <cell r="B781" t="str">
            <v>Chaminé dos poços de visita - CPV 01</v>
          </cell>
          <cell r="E781" t="str">
            <v>und</v>
          </cell>
          <cell r="F781">
            <v>562.11</v>
          </cell>
        </row>
        <row r="782">
          <cell r="A782" t="str">
            <v>2 S 04 963 32</v>
          </cell>
          <cell r="B782" t="str">
            <v>Chaminé dos poços de visita - CPV 02</v>
          </cell>
          <cell r="E782" t="str">
            <v>und</v>
          </cell>
          <cell r="F782">
            <v>645.38</v>
          </cell>
        </row>
        <row r="783">
          <cell r="A783" t="str">
            <v>2 S 04 963 33</v>
          </cell>
          <cell r="B783" t="str">
            <v>Chaminé dos poços de visita - CPV 03</v>
          </cell>
          <cell r="E783" t="str">
            <v>und</v>
          </cell>
          <cell r="F783">
            <v>724.79</v>
          </cell>
        </row>
        <row r="784">
          <cell r="A784" t="str">
            <v>2 S 04 963 34</v>
          </cell>
          <cell r="B784" t="str">
            <v>Chaminé dos poços de visita - CPV 04</v>
          </cell>
          <cell r="E784" t="str">
            <v>und</v>
          </cell>
          <cell r="F784">
            <v>808.65</v>
          </cell>
        </row>
        <row r="785">
          <cell r="A785" t="str">
            <v>2 S 04 963 35</v>
          </cell>
          <cell r="B785" t="str">
            <v>Chaminé dos poços de visita - CPV 05</v>
          </cell>
          <cell r="E785" t="str">
            <v>und</v>
          </cell>
          <cell r="F785">
            <v>888.46</v>
          </cell>
        </row>
        <row r="786">
          <cell r="A786" t="str">
            <v>2 S 04 963 36</v>
          </cell>
          <cell r="B786" t="str">
            <v>Chaminé dos poços de visita - CPV 06</v>
          </cell>
          <cell r="E786" t="str">
            <v>und</v>
          </cell>
          <cell r="F786">
            <v>971.33</v>
          </cell>
        </row>
        <row r="787">
          <cell r="A787" t="str">
            <v>2 S 04 963 37</v>
          </cell>
          <cell r="B787" t="str">
            <v>Chaminé dos poços de visita - CPV 07</v>
          </cell>
          <cell r="E787" t="str">
            <v>und</v>
          </cell>
          <cell r="F787">
            <v>1051.33</v>
          </cell>
        </row>
        <row r="788">
          <cell r="A788" t="str">
            <v>2 S 04 964 01</v>
          </cell>
          <cell r="B788" t="str">
            <v>Tubulação de drenagem urbana - D=0,40 m s/ berço</v>
          </cell>
          <cell r="E788" t="str">
            <v>m</v>
          </cell>
          <cell r="F788">
            <v>68.849999999999994</v>
          </cell>
        </row>
        <row r="789">
          <cell r="A789" t="str">
            <v>2 S 04 964 02</v>
          </cell>
          <cell r="B789" t="str">
            <v>Tubulação de drenagem urbana - D=0,60 m s/ berço</v>
          </cell>
          <cell r="E789" t="str">
            <v>m</v>
          </cell>
          <cell r="F789">
            <v>160.61000000000001</v>
          </cell>
        </row>
        <row r="790">
          <cell r="A790" t="str">
            <v>2 S 04 964 03</v>
          </cell>
          <cell r="B790" t="str">
            <v>Tubulação de drenagem urbana - D=0,80 m s/ berço</v>
          </cell>
          <cell r="E790" t="str">
            <v>m</v>
          </cell>
          <cell r="F790">
            <v>226.37</v>
          </cell>
        </row>
        <row r="791">
          <cell r="A791" t="str">
            <v>2 S 04 964 04</v>
          </cell>
          <cell r="B791" t="str">
            <v>Tubulação de drenagem urbana - D=1,00 m s/ berço</v>
          </cell>
          <cell r="E791" t="str">
            <v>m</v>
          </cell>
          <cell r="F791">
            <v>326.72000000000003</v>
          </cell>
        </row>
        <row r="792">
          <cell r="A792" t="str">
            <v>2 S 04 964 05</v>
          </cell>
          <cell r="B792" t="str">
            <v>Tubulação de drenagem urbana - D=1,20 m s/ berço</v>
          </cell>
          <cell r="E792" t="str">
            <v>m</v>
          </cell>
          <cell r="F792">
            <v>441.13</v>
          </cell>
        </row>
        <row r="793">
          <cell r="A793" t="str">
            <v>2 S 04 964 06</v>
          </cell>
          <cell r="B793" t="str">
            <v>Tubulação de drenagem urbana - D=1,50 m s/ berço</v>
          </cell>
          <cell r="E793" t="str">
            <v>m</v>
          </cell>
          <cell r="F793">
            <v>661.36</v>
          </cell>
        </row>
        <row r="794">
          <cell r="A794" t="str">
            <v>2 S 04 990 01</v>
          </cell>
          <cell r="B794" t="str">
            <v>Transposição de segmento de sarjetas - TSS 01</v>
          </cell>
          <cell r="E794" t="str">
            <v>m</v>
          </cell>
          <cell r="F794">
            <v>101.81</v>
          </cell>
        </row>
        <row r="795">
          <cell r="A795" t="str">
            <v>2 S 04 990 02</v>
          </cell>
          <cell r="B795" t="str">
            <v>Transposição de segmento de sarjetas - TSS 02</v>
          </cell>
          <cell r="E795" t="str">
            <v>m</v>
          </cell>
          <cell r="F795">
            <v>123.46</v>
          </cell>
        </row>
        <row r="796">
          <cell r="A796" t="str">
            <v>2 S 04 990 03</v>
          </cell>
          <cell r="B796" t="str">
            <v>Transposição de segmento de sarjetas - TSS 03</v>
          </cell>
          <cell r="E796" t="str">
            <v>m</v>
          </cell>
          <cell r="F796">
            <v>181.44</v>
          </cell>
        </row>
        <row r="797">
          <cell r="A797" t="str">
            <v>2 S 04 990 04</v>
          </cell>
          <cell r="B797" t="str">
            <v>Transposição de segmento de sarjetas - TSS 04</v>
          </cell>
          <cell r="E797" t="str">
            <v>m</v>
          </cell>
          <cell r="F797">
            <v>157.61000000000001</v>
          </cell>
        </row>
        <row r="798">
          <cell r="A798" t="str">
            <v>2 S 04 990 05</v>
          </cell>
          <cell r="B798" t="str">
            <v>Transposição de segmento de sarjetas - TSS 05</v>
          </cell>
          <cell r="E798" t="str">
            <v>m</v>
          </cell>
          <cell r="F798">
            <v>141.74</v>
          </cell>
        </row>
        <row r="799">
          <cell r="A799" t="str">
            <v>2 S 04 990 06</v>
          </cell>
          <cell r="B799" t="str">
            <v>Transposição de segmento de sarjetas - TSS 06</v>
          </cell>
          <cell r="E799" t="str">
            <v>m</v>
          </cell>
          <cell r="F799">
            <v>133.72999999999999</v>
          </cell>
        </row>
        <row r="800">
          <cell r="A800" t="str">
            <v>2 S 04 991 01</v>
          </cell>
          <cell r="B800" t="str">
            <v>Tampa concr. p/caixa colet. (4 nervuras) - TCC 01</v>
          </cell>
          <cell r="E800" t="str">
            <v>und</v>
          </cell>
          <cell r="F800">
            <v>91.29</v>
          </cell>
        </row>
        <row r="801">
          <cell r="A801" t="str">
            <v>2 S 04 991 02</v>
          </cell>
          <cell r="B801" t="str">
            <v>Tampa de ferro p/ caixa coletora - TCC 02</v>
          </cell>
          <cell r="E801" t="str">
            <v>und</v>
          </cell>
          <cell r="F801">
            <v>194.39</v>
          </cell>
        </row>
        <row r="802">
          <cell r="A802" t="str">
            <v>2 S 04 999 03</v>
          </cell>
          <cell r="B802" t="str">
            <v>Escoramento de bueiros celulares</v>
          </cell>
          <cell r="E802" t="str">
            <v>m3</v>
          </cell>
          <cell r="F802">
            <v>30.27</v>
          </cell>
        </row>
        <row r="803">
          <cell r="A803" t="str">
            <v>2 S 04 999 06</v>
          </cell>
          <cell r="B803" t="str">
            <v>Solo local / selo de argila apiloado</v>
          </cell>
          <cell r="E803" t="str">
            <v>m3</v>
          </cell>
          <cell r="F803">
            <v>10.119999999999999</v>
          </cell>
        </row>
        <row r="804">
          <cell r="A804" t="str">
            <v>2 S 04 999 07</v>
          </cell>
          <cell r="B804" t="str">
            <v>Lastro de brita</v>
          </cell>
          <cell r="E804" t="str">
            <v>m3</v>
          </cell>
          <cell r="F804">
            <v>32.03</v>
          </cell>
        </row>
        <row r="805">
          <cell r="A805" t="str">
            <v>2 S 05 000 06</v>
          </cell>
          <cell r="B805" t="str">
            <v>Calha metálica semi-circular D=0,40 m</v>
          </cell>
          <cell r="E805" t="str">
            <v>m</v>
          </cell>
          <cell r="F805">
            <v>125.07</v>
          </cell>
        </row>
        <row r="806">
          <cell r="A806" t="str">
            <v>2 S 05 000 09</v>
          </cell>
          <cell r="B806" t="str">
            <v>Dentes para bueiros simples D=0,60 m</v>
          </cell>
          <cell r="E806" t="str">
            <v>und</v>
          </cell>
          <cell r="F806">
            <v>35.590000000000003</v>
          </cell>
        </row>
        <row r="807">
          <cell r="A807" t="str">
            <v>2 S 05 000 10</v>
          </cell>
          <cell r="B807" t="str">
            <v>Dentes para bueiros simples D=0,80 m</v>
          </cell>
          <cell r="E807" t="str">
            <v>und</v>
          </cell>
          <cell r="F807">
            <v>44.28</v>
          </cell>
        </row>
        <row r="808">
          <cell r="A808" t="str">
            <v>2 S 05 000 11</v>
          </cell>
          <cell r="B808" t="str">
            <v>Dentes para bueiros simples D=1,00 m</v>
          </cell>
          <cell r="E808" t="str">
            <v>und</v>
          </cell>
          <cell r="F808">
            <v>52.64</v>
          </cell>
        </row>
        <row r="809">
          <cell r="A809" t="str">
            <v>2 S 05 000 12</v>
          </cell>
          <cell r="B809" t="str">
            <v>Dentes para bueiros simples D=1,20 m</v>
          </cell>
          <cell r="E809" t="str">
            <v>und</v>
          </cell>
          <cell r="F809">
            <v>59.73</v>
          </cell>
        </row>
        <row r="810">
          <cell r="A810" t="str">
            <v>2 S 05 000 13</v>
          </cell>
          <cell r="B810" t="str">
            <v>Dentes para bueiros simples D=1,50 m</v>
          </cell>
          <cell r="E810" t="str">
            <v>und</v>
          </cell>
          <cell r="F810">
            <v>75.87</v>
          </cell>
        </row>
        <row r="811">
          <cell r="A811" t="str">
            <v>2 S 05 000 14</v>
          </cell>
          <cell r="B811" t="str">
            <v>Dentes para bueiros duplos D=1,00 m</v>
          </cell>
          <cell r="E811" t="str">
            <v>und</v>
          </cell>
          <cell r="F811">
            <v>105.47</v>
          </cell>
        </row>
        <row r="812">
          <cell r="A812" t="str">
            <v>2 S 05 000 15</v>
          </cell>
          <cell r="B812" t="str">
            <v>Dentes para bueiros duplos D=1,20 m</v>
          </cell>
          <cell r="E812" t="str">
            <v>und</v>
          </cell>
          <cell r="F812">
            <v>119.28</v>
          </cell>
        </row>
        <row r="813">
          <cell r="A813" t="str">
            <v>2 S 05 000 16</v>
          </cell>
          <cell r="B813" t="str">
            <v>Dentes para bueiros duplos D=1,50 m</v>
          </cell>
          <cell r="E813" t="str">
            <v>und</v>
          </cell>
          <cell r="F813">
            <v>147.33000000000001</v>
          </cell>
        </row>
        <row r="814">
          <cell r="A814" t="str">
            <v>2 S 05 000 17</v>
          </cell>
          <cell r="B814" t="str">
            <v>Dentes para bueiros triplos D=1,00 m</v>
          </cell>
          <cell r="E814" t="str">
            <v>und</v>
          </cell>
          <cell r="F814">
            <v>154.47999999999999</v>
          </cell>
        </row>
        <row r="815">
          <cell r="A815" t="str">
            <v>2 S 05 000 18</v>
          </cell>
          <cell r="B815" t="str">
            <v>Dentes para bueiros triplos D=1,20</v>
          </cell>
          <cell r="E815" t="str">
            <v>und</v>
          </cell>
          <cell r="F815">
            <v>179.01</v>
          </cell>
        </row>
        <row r="816">
          <cell r="A816" t="str">
            <v>2 S 05 000 19</v>
          </cell>
          <cell r="B816" t="str">
            <v>Dentes para bueiros triplos D=1,50 m</v>
          </cell>
          <cell r="E816" t="str">
            <v>und</v>
          </cell>
          <cell r="F816">
            <v>218.2</v>
          </cell>
        </row>
        <row r="817">
          <cell r="A817" t="str">
            <v>2 S 05 100 00</v>
          </cell>
          <cell r="B817" t="str">
            <v>Enleivamento</v>
          </cell>
          <cell r="E817" t="str">
            <v>m2</v>
          </cell>
          <cell r="F817">
            <v>3.92</v>
          </cell>
        </row>
        <row r="818">
          <cell r="A818" t="str">
            <v>2 S 05 102 00</v>
          </cell>
          <cell r="B818" t="str">
            <v>Hidrossemeadura</v>
          </cell>
          <cell r="E818" t="str">
            <v>m2</v>
          </cell>
          <cell r="F818">
            <v>0.86</v>
          </cell>
        </row>
        <row r="819">
          <cell r="A819" t="str">
            <v>2 S 05 300 01</v>
          </cell>
          <cell r="B819" t="str">
            <v>Alvenaria de pedra arrumada</v>
          </cell>
          <cell r="E819" t="str">
            <v>m3</v>
          </cell>
          <cell r="F819">
            <v>56.22</v>
          </cell>
        </row>
        <row r="820">
          <cell r="A820" t="str">
            <v>2 S 05 300 02</v>
          </cell>
          <cell r="B820" t="str">
            <v>Enrocamento de pedra jogada</v>
          </cell>
          <cell r="E820" t="str">
            <v>m3</v>
          </cell>
          <cell r="F820">
            <v>32.03</v>
          </cell>
        </row>
        <row r="821">
          <cell r="A821" t="str">
            <v>2 S 05 301 00</v>
          </cell>
          <cell r="B821" t="str">
            <v>Alvenaria de pedra argamassada</v>
          </cell>
          <cell r="E821" t="str">
            <v>m3</v>
          </cell>
          <cell r="F821">
            <v>139.43</v>
          </cell>
        </row>
        <row r="822">
          <cell r="A822" t="str">
            <v>2 S 05 301 01</v>
          </cell>
          <cell r="B822" t="str">
            <v>Alvenaria tijolos de 20 cm de espessura</v>
          </cell>
          <cell r="E822" t="str">
            <v>m2</v>
          </cell>
          <cell r="F822">
            <v>33.17</v>
          </cell>
        </row>
        <row r="823">
          <cell r="A823" t="str">
            <v>2 S 05 302 01</v>
          </cell>
          <cell r="B823" t="str">
            <v>Muro gabião tipo caixa</v>
          </cell>
          <cell r="E823" t="str">
            <v>m3</v>
          </cell>
          <cell r="F823">
            <v>138.34</v>
          </cell>
        </row>
        <row r="824">
          <cell r="A824" t="str">
            <v>2 S 05 303 01</v>
          </cell>
          <cell r="B824" t="str">
            <v>Terra armada - ECE - greide 0,0&lt;h&lt;6,00m</v>
          </cell>
          <cell r="E824" t="str">
            <v>m2</v>
          </cell>
          <cell r="F824">
            <v>196.56</v>
          </cell>
        </row>
        <row r="825">
          <cell r="A825" t="str">
            <v>2 S 05 303 02</v>
          </cell>
          <cell r="B825" t="str">
            <v>Terra armada - ECE - greide 6,0&lt;h&lt;9,00m</v>
          </cell>
          <cell r="E825" t="str">
            <v>m2</v>
          </cell>
          <cell r="F825">
            <v>220.52</v>
          </cell>
        </row>
        <row r="826">
          <cell r="A826" t="str">
            <v>2 S 05 303 03</v>
          </cell>
          <cell r="B826" t="str">
            <v>Terra armada - ECE - greide 9,0&lt;h&lt;12,00m</v>
          </cell>
          <cell r="E826" t="str">
            <v>m2</v>
          </cell>
          <cell r="F826">
            <v>244.38</v>
          </cell>
        </row>
        <row r="827">
          <cell r="A827" t="str">
            <v>2 S 05 303 04</v>
          </cell>
          <cell r="B827" t="str">
            <v>Terra armada - ECE - pé de talude 0,0&lt;h&lt;6,00m</v>
          </cell>
          <cell r="E827" t="str">
            <v>m2</v>
          </cell>
          <cell r="F827">
            <v>231.72</v>
          </cell>
        </row>
        <row r="828">
          <cell r="A828" t="str">
            <v>2 S 05 303 05</v>
          </cell>
          <cell r="B828" t="str">
            <v>Terra armada - ECE - pé de talude 6,0&lt;h&lt;9,00m</v>
          </cell>
          <cell r="E828" t="str">
            <v>m2</v>
          </cell>
          <cell r="F828">
            <v>260.49</v>
          </cell>
        </row>
        <row r="829">
          <cell r="A829" t="str">
            <v>2 S 05 303 06</v>
          </cell>
          <cell r="B829" t="str">
            <v>Terra armada - ECE - pé de talude 9,0&lt;h&lt;12,00m</v>
          </cell>
          <cell r="E829" t="str">
            <v>m2</v>
          </cell>
          <cell r="F829">
            <v>287.66000000000003</v>
          </cell>
        </row>
        <row r="830">
          <cell r="A830" t="str">
            <v>2 S 05 303 07</v>
          </cell>
          <cell r="B830" t="str">
            <v>Terra armada - ECE - encontro portante 0,0&lt;h&lt;6,00m</v>
          </cell>
          <cell r="E830" t="str">
            <v>m2</v>
          </cell>
          <cell r="F830">
            <v>421.92</v>
          </cell>
        </row>
        <row r="831">
          <cell r="A831" t="str">
            <v>2 S 05 303 08</v>
          </cell>
          <cell r="B831" t="str">
            <v>Terra armada - ECE - encontro portante 6,0&lt;h&lt;9,00m</v>
          </cell>
          <cell r="E831" t="str">
            <v>m2</v>
          </cell>
          <cell r="F831">
            <v>562.24</v>
          </cell>
        </row>
        <row r="832">
          <cell r="A832" t="str">
            <v>2 S 05 303 09</v>
          </cell>
          <cell r="B832" t="str">
            <v>Escamas de concreto armado para terra armada</v>
          </cell>
          <cell r="E832" t="str">
            <v>m3</v>
          </cell>
          <cell r="F832">
            <v>535.33000000000004</v>
          </cell>
        </row>
        <row r="833">
          <cell r="A833" t="str">
            <v>2 S 05 303 10</v>
          </cell>
          <cell r="B833" t="str">
            <v>Concr. soleira e arremates de maciço terra armada</v>
          </cell>
          <cell r="E833" t="str">
            <v>m3</v>
          </cell>
          <cell r="F833">
            <v>254.14</v>
          </cell>
        </row>
        <row r="834">
          <cell r="A834" t="str">
            <v>2 S 05 303 11</v>
          </cell>
          <cell r="B834" t="str">
            <v>Montagem de maciço terra armada</v>
          </cell>
          <cell r="E834" t="str">
            <v>m2</v>
          </cell>
          <cell r="F834">
            <v>63.72</v>
          </cell>
        </row>
        <row r="835">
          <cell r="A835" t="str">
            <v>2 S 05 340 01</v>
          </cell>
          <cell r="B835" t="str">
            <v>Execução cortina atirantada conc.armado fck=15 MPa</v>
          </cell>
          <cell r="E835" t="str">
            <v>m2</v>
          </cell>
          <cell r="F835">
            <v>882.36</v>
          </cell>
        </row>
        <row r="836">
          <cell r="A836" t="str">
            <v>2 S 05 900 01</v>
          </cell>
          <cell r="B836" t="str">
            <v>Tirante protendido p/ cort. aço st 85/105 D= 32mm</v>
          </cell>
          <cell r="E836" t="str">
            <v>m</v>
          </cell>
          <cell r="F836">
            <v>86.05</v>
          </cell>
        </row>
        <row r="837">
          <cell r="A837" t="str">
            <v>2 S 06 210 01</v>
          </cell>
          <cell r="B837" t="str">
            <v>Pórtico metálico</v>
          </cell>
          <cell r="E837" t="str">
            <v>und</v>
          </cell>
          <cell r="F837">
            <v>40044.01</v>
          </cell>
        </row>
        <row r="838">
          <cell r="A838" t="str">
            <v>2 S 06 400 01</v>
          </cell>
          <cell r="B838" t="str">
            <v>Cerca arame farp. c/ mourão concr. seção quadrada</v>
          </cell>
          <cell r="E838" t="str">
            <v>m</v>
          </cell>
          <cell r="F838">
            <v>15.13</v>
          </cell>
        </row>
        <row r="839">
          <cell r="A839" t="str">
            <v>2 S 06 400 02</v>
          </cell>
          <cell r="B839" t="str">
            <v>Cerca arame farp. c/ mourão concr. seção triang.</v>
          </cell>
          <cell r="E839" t="str">
            <v>m</v>
          </cell>
          <cell r="F839">
            <v>11.7</v>
          </cell>
        </row>
        <row r="840">
          <cell r="A840" t="str">
            <v>2 S 06 410 00</v>
          </cell>
          <cell r="B840" t="str">
            <v>Cercas de arame farpado com suportes de madeira</v>
          </cell>
          <cell r="E840" t="str">
            <v>m</v>
          </cell>
          <cell r="F840">
            <v>7.83</v>
          </cell>
        </row>
        <row r="841">
          <cell r="A841" t="str">
            <v>2 S 09 001 05</v>
          </cell>
          <cell r="B841" t="str">
            <v>Transporte local em rodov. não pav. (const.)</v>
          </cell>
          <cell r="E841" t="str">
            <v>tkm</v>
          </cell>
          <cell r="F841">
            <v>0.47</v>
          </cell>
        </row>
        <row r="842">
          <cell r="A842" t="str">
            <v>2 S 09 001 40</v>
          </cell>
          <cell r="B842" t="str">
            <v>Transporte local c/ carroceria em rodovia não pav.</v>
          </cell>
          <cell r="E842" t="str">
            <v>tkm</v>
          </cell>
          <cell r="F842">
            <v>0.53</v>
          </cell>
        </row>
        <row r="843">
          <cell r="A843" t="str">
            <v>2 S 09 001 90</v>
          </cell>
          <cell r="B843" t="str">
            <v>Transporte comercial c/ carr. rodov. não pav.</v>
          </cell>
          <cell r="E843" t="str">
            <v>tkm</v>
          </cell>
          <cell r="F843">
            <v>0.36</v>
          </cell>
        </row>
        <row r="844">
          <cell r="A844" t="str">
            <v>2 S 09 002 05</v>
          </cell>
          <cell r="B844" t="str">
            <v>Transporte local em rodov. pavim. (const.)</v>
          </cell>
          <cell r="E844" t="str">
            <v>tkm</v>
          </cell>
          <cell r="F844">
            <v>0.36</v>
          </cell>
        </row>
        <row r="845">
          <cell r="A845" t="str">
            <v>2 S 09 002 40</v>
          </cell>
          <cell r="B845" t="str">
            <v>Transporte local c/ carroceria em rodov. pavim.</v>
          </cell>
          <cell r="E845" t="str">
            <v>tkm</v>
          </cell>
          <cell r="F845">
            <v>0.4</v>
          </cell>
        </row>
        <row r="846">
          <cell r="A846" t="str">
            <v>2 S 09 002 90</v>
          </cell>
          <cell r="B846" t="str">
            <v>Transporte comerc. c/ carr. rodov. pavim.</v>
          </cell>
          <cell r="E846" t="str">
            <v>tkm</v>
          </cell>
          <cell r="F846">
            <v>0.24</v>
          </cell>
        </row>
        <row r="847">
          <cell r="B847" t="str">
            <v>Conservação</v>
          </cell>
        </row>
        <row r="848">
          <cell r="A848" t="str">
            <v>3 S 01 200 00</v>
          </cell>
          <cell r="B848" t="str">
            <v>Escavação e carga mat. jazida (consv)</v>
          </cell>
          <cell r="E848" t="str">
            <v>m3</v>
          </cell>
          <cell r="F848">
            <v>6.81</v>
          </cell>
        </row>
        <row r="849">
          <cell r="A849" t="str">
            <v>3 S 01 401 00</v>
          </cell>
          <cell r="B849" t="str">
            <v>Recomposição de revestimento primário</v>
          </cell>
          <cell r="E849" t="str">
            <v>m3</v>
          </cell>
          <cell r="F849">
            <v>10.57</v>
          </cell>
        </row>
        <row r="850">
          <cell r="A850" t="str">
            <v>3 S 01 930 00</v>
          </cell>
          <cell r="B850" t="str">
            <v>Regularização mecânica da faixa de domínio</v>
          </cell>
          <cell r="E850" t="str">
            <v>m2</v>
          </cell>
          <cell r="F850">
            <v>0.15</v>
          </cell>
        </row>
        <row r="851">
          <cell r="A851" t="str">
            <v>3 S 02 200 00</v>
          </cell>
          <cell r="B851" t="str">
            <v>Solo p/ base de remendo profundo</v>
          </cell>
          <cell r="E851" t="str">
            <v>m3</v>
          </cell>
          <cell r="F851">
            <v>7.84</v>
          </cell>
        </row>
        <row r="852">
          <cell r="A852" t="str">
            <v>3 S 02 200 01</v>
          </cell>
          <cell r="B852" t="str">
            <v>Recomposição de camada granular do pavimento</v>
          </cell>
          <cell r="E852" t="str">
            <v>m3</v>
          </cell>
          <cell r="F852">
            <v>12.57</v>
          </cell>
        </row>
        <row r="853">
          <cell r="A853" t="str">
            <v>3 S 02 220 00</v>
          </cell>
          <cell r="B853" t="str">
            <v>Solo brita p/ base de rem. profundo</v>
          </cell>
          <cell r="E853" t="str">
            <v>m3</v>
          </cell>
          <cell r="F853">
            <v>19.899999999999999</v>
          </cell>
        </row>
        <row r="854">
          <cell r="A854" t="str">
            <v>3 S 02 230 00</v>
          </cell>
          <cell r="B854" t="str">
            <v>Brita para base de remendo profundo</v>
          </cell>
          <cell r="E854" t="str">
            <v>m3</v>
          </cell>
          <cell r="F854">
            <v>45.27</v>
          </cell>
        </row>
        <row r="855">
          <cell r="A855" t="str">
            <v>3 S 02 241 00</v>
          </cell>
          <cell r="B855" t="str">
            <v>Solo melhorado c/ cimento p/ base rem. profundo</v>
          </cell>
          <cell r="E855" t="str">
            <v>m3</v>
          </cell>
          <cell r="F855">
            <v>39.04</v>
          </cell>
        </row>
        <row r="856">
          <cell r="A856" t="str">
            <v>3 S 02 300 00</v>
          </cell>
          <cell r="B856" t="str">
            <v>Imprimação</v>
          </cell>
          <cell r="E856" t="str">
            <v>m2</v>
          </cell>
          <cell r="F856">
            <v>0.14000000000000001</v>
          </cell>
        </row>
        <row r="857">
          <cell r="A857" t="str">
            <v>3 S 02 400 00</v>
          </cell>
          <cell r="B857" t="str">
            <v>Pintura de ligação</v>
          </cell>
          <cell r="E857" t="str">
            <v>m2</v>
          </cell>
          <cell r="F857">
            <v>0.1</v>
          </cell>
        </row>
        <row r="858">
          <cell r="A858" t="str">
            <v>3 S 02 500 00</v>
          </cell>
          <cell r="B858" t="str">
            <v>Capa selante com pedrisco</v>
          </cell>
          <cell r="E858" t="str">
            <v>m2</v>
          </cell>
          <cell r="F858">
            <v>0.41</v>
          </cell>
        </row>
        <row r="859">
          <cell r="A859" t="str">
            <v>3 S 02 500 01</v>
          </cell>
          <cell r="B859" t="str">
            <v>Capa selante com areia</v>
          </cell>
          <cell r="E859" t="str">
            <v>m2</v>
          </cell>
          <cell r="F859">
            <v>0.21</v>
          </cell>
        </row>
        <row r="860">
          <cell r="A860" t="str">
            <v>3 S 02 500 02</v>
          </cell>
          <cell r="B860" t="str">
            <v>Tratamento superficial simples com CAP</v>
          </cell>
          <cell r="E860" t="str">
            <v>m2</v>
          </cell>
          <cell r="F860">
            <v>0.56999999999999995</v>
          </cell>
        </row>
        <row r="861">
          <cell r="A861" t="str">
            <v>3 S 02 500 03</v>
          </cell>
          <cell r="B861" t="str">
            <v>Tratamento superficial simples com emulsão</v>
          </cell>
          <cell r="E861" t="str">
            <v>m2</v>
          </cell>
          <cell r="F861">
            <v>0.54</v>
          </cell>
        </row>
        <row r="862">
          <cell r="A862" t="str">
            <v>3 S 02 500 04</v>
          </cell>
          <cell r="B862" t="str">
            <v>Tratamento superficial simples c/ banho diluído</v>
          </cell>
          <cell r="E862" t="str">
            <v>m2</v>
          </cell>
          <cell r="F862">
            <v>0.61</v>
          </cell>
        </row>
        <row r="863">
          <cell r="A863" t="str">
            <v>3 S 02 501 00</v>
          </cell>
          <cell r="B863" t="str">
            <v>Tratamento superficial duplo c/ CAP</v>
          </cell>
          <cell r="E863" t="str">
            <v>m2</v>
          </cell>
          <cell r="F863">
            <v>1.72</v>
          </cell>
        </row>
        <row r="864">
          <cell r="A864" t="str">
            <v>3 S 02 501 01</v>
          </cell>
          <cell r="B864" t="str">
            <v>Tratamento superficial duplo com emulsão</v>
          </cell>
          <cell r="E864" t="str">
            <v>m2</v>
          </cell>
          <cell r="F864">
            <v>1.7</v>
          </cell>
        </row>
        <row r="865">
          <cell r="A865" t="str">
            <v>3 S 02 501 02</v>
          </cell>
          <cell r="B865" t="str">
            <v>Tratamento superficial duplo com banho diluído</v>
          </cell>
          <cell r="E865" t="str">
            <v>m2</v>
          </cell>
          <cell r="F865">
            <v>1.86</v>
          </cell>
        </row>
        <row r="866">
          <cell r="A866" t="str">
            <v>3 S 02 502 00</v>
          </cell>
          <cell r="B866" t="str">
            <v>Tratamento superficial triplo com c.a.p.</v>
          </cell>
          <cell r="E866" t="str">
            <v>m2</v>
          </cell>
          <cell r="F866">
            <v>2.44</v>
          </cell>
        </row>
        <row r="867">
          <cell r="A867" t="str">
            <v>3 S 02 502 01</v>
          </cell>
          <cell r="B867" t="str">
            <v>Tratamento superficial triplo com emulsão</v>
          </cell>
          <cell r="E867" t="str">
            <v>m2</v>
          </cell>
          <cell r="F867">
            <v>2.4700000000000002</v>
          </cell>
        </row>
        <row r="868">
          <cell r="A868" t="str">
            <v>3 S 02 502 02</v>
          </cell>
          <cell r="B868" t="str">
            <v>Tratamento superficial triplo com banho diluído</v>
          </cell>
          <cell r="E868" t="str">
            <v>m2</v>
          </cell>
          <cell r="F868">
            <v>2.64</v>
          </cell>
        </row>
        <row r="869">
          <cell r="A869" t="str">
            <v>3 S 02 510 00</v>
          </cell>
          <cell r="B869" t="str">
            <v>Lama asfáltica fina (granulometrias I e II )</v>
          </cell>
          <cell r="E869" t="str">
            <v>m2</v>
          </cell>
          <cell r="F869">
            <v>0.59</v>
          </cell>
        </row>
        <row r="870">
          <cell r="A870" t="str">
            <v>3 S 02 510 01</v>
          </cell>
          <cell r="B870" t="str">
            <v>Lama asfáltica grossa (granulometrias III e IV)</v>
          </cell>
          <cell r="E870" t="str">
            <v>m2</v>
          </cell>
          <cell r="F870">
            <v>1.07</v>
          </cell>
        </row>
        <row r="871">
          <cell r="A871" t="str">
            <v>3 S 02 520 00</v>
          </cell>
          <cell r="B871" t="str">
            <v>Mistura areia-asfalto em betoneira</v>
          </cell>
          <cell r="E871" t="str">
            <v>m3</v>
          </cell>
          <cell r="F871">
            <v>29.78</v>
          </cell>
        </row>
        <row r="872">
          <cell r="A872" t="str">
            <v>3 S 02 520 01</v>
          </cell>
          <cell r="B872" t="str">
            <v>Mistura areia-asfalto usinada a frio</v>
          </cell>
          <cell r="E872" t="str">
            <v>m3</v>
          </cell>
          <cell r="F872">
            <v>19.96</v>
          </cell>
        </row>
        <row r="873">
          <cell r="A873" t="str">
            <v>3 S 02 520 02</v>
          </cell>
          <cell r="B873" t="str">
            <v>Rec.do rev. com areia asfalto a frio</v>
          </cell>
          <cell r="E873" t="str">
            <v>m3</v>
          </cell>
          <cell r="F873">
            <v>23.8</v>
          </cell>
        </row>
        <row r="874">
          <cell r="A874" t="str">
            <v>3 S 02 521 00</v>
          </cell>
          <cell r="B874" t="str">
            <v>Mistura areia-asfalto usinada a quente</v>
          </cell>
          <cell r="E874" t="str">
            <v>m3</v>
          </cell>
          <cell r="F874">
            <v>65.11</v>
          </cell>
        </row>
        <row r="875">
          <cell r="A875" t="str">
            <v>3 S 02 521 01</v>
          </cell>
          <cell r="B875" t="str">
            <v>Rec. do rev. com areia asfalto a quente</v>
          </cell>
          <cell r="E875" t="str">
            <v>m3</v>
          </cell>
          <cell r="F875">
            <v>16.22</v>
          </cell>
        </row>
        <row r="876">
          <cell r="A876" t="str">
            <v>3 S 02 530 00</v>
          </cell>
          <cell r="B876" t="str">
            <v>Mistura betuminosa em betoneira</v>
          </cell>
          <cell r="E876" t="str">
            <v>m3</v>
          </cell>
          <cell r="F876">
            <v>43.5</v>
          </cell>
        </row>
        <row r="877">
          <cell r="A877" t="str">
            <v>3 S 02 530 01</v>
          </cell>
          <cell r="B877" t="str">
            <v>Mistura betuminosa usinada a frio</v>
          </cell>
          <cell r="E877" t="str">
            <v>m3</v>
          </cell>
          <cell r="F877">
            <v>42.13</v>
          </cell>
        </row>
        <row r="878">
          <cell r="A878" t="str">
            <v>3 S 02 530 02</v>
          </cell>
          <cell r="B878" t="str">
            <v>Rec.do rev. com mistura betuminosa a frio</v>
          </cell>
          <cell r="E878" t="str">
            <v>m3</v>
          </cell>
          <cell r="F878">
            <v>26.99</v>
          </cell>
        </row>
        <row r="879">
          <cell r="A879" t="str">
            <v>3 S 02 540 00</v>
          </cell>
          <cell r="B879" t="str">
            <v>Mistura betuminosa usinada a quente</v>
          </cell>
          <cell r="E879" t="str">
            <v>m3</v>
          </cell>
          <cell r="F879">
            <v>84.21</v>
          </cell>
        </row>
        <row r="880">
          <cell r="A880" t="str">
            <v>3 S 02 540 01</v>
          </cell>
          <cell r="B880" t="str">
            <v>Rec.do rev.com mistura betuminosa a quente</v>
          </cell>
          <cell r="E880" t="str">
            <v>m3</v>
          </cell>
          <cell r="F880">
            <v>18.84</v>
          </cell>
        </row>
        <row r="881">
          <cell r="A881" t="str">
            <v>3 S 02 601 00</v>
          </cell>
          <cell r="B881" t="str">
            <v>Recomposição de placa de concreto</v>
          </cell>
          <cell r="E881" t="str">
            <v>m3</v>
          </cell>
          <cell r="F881">
            <v>243.59</v>
          </cell>
        </row>
        <row r="882">
          <cell r="A882" t="str">
            <v>3 S 02 900 00</v>
          </cell>
          <cell r="B882" t="str">
            <v>Remoção mecanizada de revestimento betuminoso</v>
          </cell>
          <cell r="E882" t="str">
            <v>m3</v>
          </cell>
          <cell r="F882">
            <v>6.65</v>
          </cell>
        </row>
        <row r="883">
          <cell r="A883" t="str">
            <v>3 S 02 901 00</v>
          </cell>
          <cell r="B883" t="str">
            <v>Remoção manual de revestimento betuminoso</v>
          </cell>
          <cell r="E883" t="str">
            <v>m3</v>
          </cell>
          <cell r="F883">
            <v>110.91</v>
          </cell>
        </row>
        <row r="884">
          <cell r="A884" t="str">
            <v>3 S 02 902 00</v>
          </cell>
          <cell r="B884" t="str">
            <v>Remoção mecanizada da camada granular do pavimento</v>
          </cell>
          <cell r="E884" t="str">
            <v>m3</v>
          </cell>
          <cell r="F884">
            <v>4.24</v>
          </cell>
        </row>
        <row r="885">
          <cell r="A885" t="str">
            <v>3 S 02 903 00</v>
          </cell>
          <cell r="B885" t="str">
            <v>Remoção manual da camada granular do pavimento</v>
          </cell>
          <cell r="E885" t="str">
            <v>m3</v>
          </cell>
          <cell r="F885">
            <v>58.52</v>
          </cell>
        </row>
        <row r="886">
          <cell r="A886" t="str">
            <v>3 S 02 999 00</v>
          </cell>
          <cell r="B886" t="str">
            <v>Peneiramento</v>
          </cell>
          <cell r="E886" t="str">
            <v>m3</v>
          </cell>
          <cell r="F886">
            <v>6.98</v>
          </cell>
        </row>
        <row r="887">
          <cell r="A887" t="str">
            <v>3 S 03 310 00</v>
          </cell>
          <cell r="B887" t="str">
            <v>Concreto ciclópico</v>
          </cell>
          <cell r="E887" t="str">
            <v>m3</v>
          </cell>
          <cell r="F887">
            <v>187.34</v>
          </cell>
        </row>
        <row r="888">
          <cell r="A888" t="str">
            <v>3 S 03 329 00</v>
          </cell>
          <cell r="B888" t="str">
            <v>Concreto de cimento (confecção e lançamento)</v>
          </cell>
          <cell r="E888" t="str">
            <v>m3</v>
          </cell>
          <cell r="F888">
            <v>234.67</v>
          </cell>
        </row>
        <row r="889">
          <cell r="A889" t="str">
            <v>3 S 03 329 01</v>
          </cell>
          <cell r="B889" t="str">
            <v>Concreto de cimento(confecção manual e lançamento)</v>
          </cell>
          <cell r="E889" t="str">
            <v>m3</v>
          </cell>
          <cell r="F889">
            <v>274.27</v>
          </cell>
        </row>
        <row r="890">
          <cell r="A890" t="str">
            <v>3 S 03 340 02</v>
          </cell>
          <cell r="B890" t="str">
            <v>Argamassa cimento areia 1-6</v>
          </cell>
          <cell r="E890" t="str">
            <v>m3</v>
          </cell>
          <cell r="F890">
            <v>200.78</v>
          </cell>
        </row>
        <row r="891">
          <cell r="A891" t="str">
            <v>3 S 03 340 03</v>
          </cell>
          <cell r="B891" t="str">
            <v>Argamassa cimento solo 1:10</v>
          </cell>
          <cell r="E891" t="str">
            <v>m3</v>
          </cell>
          <cell r="F891">
            <v>127.58</v>
          </cell>
        </row>
        <row r="892">
          <cell r="A892" t="str">
            <v>3 S 03 353 00</v>
          </cell>
          <cell r="B892" t="str">
            <v>Dobragem e colocação de armadura</v>
          </cell>
          <cell r="E892" t="str">
            <v>kg</v>
          </cell>
          <cell r="F892">
            <v>4.55</v>
          </cell>
        </row>
        <row r="893">
          <cell r="A893" t="str">
            <v>3 S 03 370 00</v>
          </cell>
          <cell r="B893" t="str">
            <v>Forma comum de madeira</v>
          </cell>
          <cell r="E893" t="str">
            <v>m2</v>
          </cell>
          <cell r="F893">
            <v>30.84</v>
          </cell>
        </row>
        <row r="894">
          <cell r="A894" t="str">
            <v>3 S 03 940 01</v>
          </cell>
          <cell r="B894" t="str">
            <v>Reaterro e compactação p/ bueiro</v>
          </cell>
          <cell r="E894" t="str">
            <v>m3</v>
          </cell>
          <cell r="F894">
            <v>16.04</v>
          </cell>
        </row>
        <row r="895">
          <cell r="A895" t="str">
            <v>3 S 03 940 02</v>
          </cell>
          <cell r="B895" t="str">
            <v>Reaterro apiloado</v>
          </cell>
          <cell r="E895" t="str">
            <v>m3</v>
          </cell>
          <cell r="F895">
            <v>10.5</v>
          </cell>
        </row>
        <row r="896">
          <cell r="A896" t="str">
            <v>3 S 03 950 00</v>
          </cell>
          <cell r="B896" t="str">
            <v>Limpeza de ponte</v>
          </cell>
          <cell r="E896" t="str">
            <v>m</v>
          </cell>
          <cell r="F896">
            <v>2.5299999999999998</v>
          </cell>
        </row>
        <row r="897">
          <cell r="A897" t="str">
            <v>3 S 04 000 00</v>
          </cell>
          <cell r="B897" t="str">
            <v>Escavação manual em material de 1a categoria</v>
          </cell>
          <cell r="E897" t="str">
            <v>m3</v>
          </cell>
          <cell r="F897">
            <v>18.95</v>
          </cell>
        </row>
        <row r="898">
          <cell r="A898" t="str">
            <v>3 S 04 000 01</v>
          </cell>
          <cell r="B898" t="str">
            <v>Escavação manual em material de 2a categoria</v>
          </cell>
          <cell r="E898" t="str">
            <v>m3</v>
          </cell>
          <cell r="F898">
            <v>25.27</v>
          </cell>
        </row>
        <row r="899">
          <cell r="A899" t="str">
            <v>3 S 04 001 00</v>
          </cell>
          <cell r="B899" t="str">
            <v>Escavação mecaniz. de vala em mater. de 1a cat.</v>
          </cell>
          <cell r="E899" t="str">
            <v>m3</v>
          </cell>
          <cell r="F899">
            <v>4.37</v>
          </cell>
        </row>
        <row r="900">
          <cell r="A900" t="str">
            <v>3 S 04 010 00</v>
          </cell>
          <cell r="B900" t="str">
            <v>Escavação mecaniz.de vala em material de 2a cat.</v>
          </cell>
          <cell r="E900" t="str">
            <v>m3</v>
          </cell>
          <cell r="F900">
            <v>5.46</v>
          </cell>
        </row>
        <row r="901">
          <cell r="A901" t="str">
            <v>3 S 04 020 00</v>
          </cell>
          <cell r="B901" t="str">
            <v>Escavação e carga de material de 3a cat. em valas</v>
          </cell>
          <cell r="E901" t="str">
            <v>m3</v>
          </cell>
          <cell r="F901">
            <v>52.49</v>
          </cell>
        </row>
        <row r="902">
          <cell r="A902" t="str">
            <v>3 S 04 300 16</v>
          </cell>
          <cell r="B902" t="str">
            <v>Bueiro met. chapa múltipla D=1,60m galv.</v>
          </cell>
          <cell r="E902" t="str">
            <v>m</v>
          </cell>
          <cell r="F902">
            <v>1036.74</v>
          </cell>
        </row>
        <row r="903">
          <cell r="A903" t="str">
            <v>3 S 04 300 20</v>
          </cell>
          <cell r="B903" t="str">
            <v>Bueiro met. chapa múltipla D=2,00m galv.</v>
          </cell>
          <cell r="E903" t="str">
            <v>m</v>
          </cell>
          <cell r="F903">
            <v>1285.8</v>
          </cell>
        </row>
        <row r="904">
          <cell r="A904" t="str">
            <v>3 S 04 301 16</v>
          </cell>
          <cell r="B904" t="str">
            <v>Bueiro met.chapas múlt. D=1,60 m rev. epoxy</v>
          </cell>
          <cell r="E904" t="str">
            <v>m</v>
          </cell>
          <cell r="F904">
            <v>1085.56</v>
          </cell>
        </row>
        <row r="905">
          <cell r="A905" t="str">
            <v>3 S 04 301 20</v>
          </cell>
          <cell r="B905" t="str">
            <v>Bueiro met. chapas múlt. D=2,00 m rev. epoxy</v>
          </cell>
          <cell r="E905" t="str">
            <v>m</v>
          </cell>
          <cell r="F905">
            <v>1346.44</v>
          </cell>
        </row>
        <row r="906">
          <cell r="A906" t="str">
            <v>3 S 04 310 16</v>
          </cell>
          <cell r="B906" t="str">
            <v>Bueiro met. s/interrupção tráf. D=1,60 m galv.</v>
          </cell>
          <cell r="E906" t="str">
            <v>m</v>
          </cell>
          <cell r="F906">
            <v>1958.05</v>
          </cell>
        </row>
        <row r="907">
          <cell r="A907" t="str">
            <v>3 S 04 310 20</v>
          </cell>
          <cell r="B907" t="str">
            <v>Bueiro met. s/interrupção tráf. D=2,00 m galv.</v>
          </cell>
          <cell r="E907" t="str">
            <v>m</v>
          </cell>
          <cell r="F907">
            <v>2435.4499999999998</v>
          </cell>
        </row>
        <row r="908">
          <cell r="A908" t="str">
            <v>3 S 04 311 16</v>
          </cell>
          <cell r="B908" t="str">
            <v>Bueiro met.s/interrupção tráf. D=1,60 m rev. epoxy</v>
          </cell>
          <cell r="E908" t="str">
            <v>m</v>
          </cell>
          <cell r="F908">
            <v>2031.03</v>
          </cell>
        </row>
        <row r="909">
          <cell r="A909" t="str">
            <v>3 S 04 311 20</v>
          </cell>
          <cell r="B909" t="str">
            <v>Bueiro met.s/interrupção tráf. D=2,00 m rev. epoxy</v>
          </cell>
          <cell r="E909" t="str">
            <v>m</v>
          </cell>
          <cell r="F909">
            <v>2442.35</v>
          </cell>
        </row>
        <row r="910">
          <cell r="A910" t="str">
            <v>3 S 04 590 00</v>
          </cell>
          <cell r="B910" t="str">
            <v>Assentamento de dreno profundo</v>
          </cell>
          <cell r="E910" t="str">
            <v>m</v>
          </cell>
          <cell r="F910">
            <v>40.96</v>
          </cell>
        </row>
        <row r="911">
          <cell r="A911" t="str">
            <v>3 S 04 999 08</v>
          </cell>
          <cell r="B911" t="str">
            <v>Selo de argila apiloado com solo local</v>
          </cell>
          <cell r="E911" t="str">
            <v>m3</v>
          </cell>
          <cell r="F911">
            <v>10.5</v>
          </cell>
        </row>
        <row r="912">
          <cell r="A912" t="str">
            <v>3 S 05 000 00</v>
          </cell>
          <cell r="B912" t="str">
            <v>Enrocamento de pedra arrumada</v>
          </cell>
          <cell r="E912" t="str">
            <v>m3</v>
          </cell>
          <cell r="F912">
            <v>73.02</v>
          </cell>
        </row>
        <row r="913">
          <cell r="A913" t="str">
            <v>3 S 05 001 00</v>
          </cell>
          <cell r="B913" t="str">
            <v>Enrocamento de pedra jogada</v>
          </cell>
          <cell r="E913" t="str">
            <v>m3</v>
          </cell>
          <cell r="F913">
            <v>48.23</v>
          </cell>
        </row>
        <row r="914">
          <cell r="A914" t="str">
            <v>3 S 05 101 01</v>
          </cell>
          <cell r="B914" t="str">
            <v>Revestimento vegetal com mudas</v>
          </cell>
          <cell r="E914" t="str">
            <v>m2</v>
          </cell>
          <cell r="F914">
            <v>3.47</v>
          </cell>
        </row>
        <row r="915">
          <cell r="A915" t="str">
            <v>3 S 05 101 02</v>
          </cell>
          <cell r="B915" t="str">
            <v>Revestimento vegetal com grama em leivas</v>
          </cell>
          <cell r="E915" t="str">
            <v>m2</v>
          </cell>
          <cell r="F915">
            <v>3.7</v>
          </cell>
        </row>
        <row r="916">
          <cell r="A916" t="str">
            <v>3 S 08 001 00</v>
          </cell>
          <cell r="B916" t="str">
            <v>Reconformação da plataforma</v>
          </cell>
          <cell r="E916" t="str">
            <v>ha</v>
          </cell>
          <cell r="F916">
            <v>120.63</v>
          </cell>
        </row>
        <row r="917">
          <cell r="A917" t="str">
            <v>3 S 08 100 00</v>
          </cell>
          <cell r="B917" t="str">
            <v>Tapa buraco</v>
          </cell>
          <cell r="E917" t="str">
            <v>m3</v>
          </cell>
          <cell r="F917">
            <v>110.38</v>
          </cell>
        </row>
        <row r="918">
          <cell r="A918" t="str">
            <v>3 S 08 101 01</v>
          </cell>
          <cell r="B918" t="str">
            <v>Remendo profundo com demolição manual</v>
          </cell>
          <cell r="E918" t="str">
            <v>m3</v>
          </cell>
          <cell r="F918">
            <v>129.85</v>
          </cell>
        </row>
        <row r="919">
          <cell r="A919" t="str">
            <v>3 S 08 101 02</v>
          </cell>
          <cell r="B919" t="str">
            <v>Remendo profundo com demolição mecanizada</v>
          </cell>
          <cell r="E919" t="str">
            <v>m3</v>
          </cell>
          <cell r="F919">
            <v>94.79</v>
          </cell>
        </row>
        <row r="920">
          <cell r="A920" t="str">
            <v>3 S 08 102 00</v>
          </cell>
          <cell r="B920" t="str">
            <v>Limpeza ench. juntas pav. concr. a quente (consv)</v>
          </cell>
          <cell r="E920" t="str">
            <v>m</v>
          </cell>
          <cell r="F920">
            <v>1.54</v>
          </cell>
        </row>
        <row r="921">
          <cell r="A921" t="str">
            <v>3 S 08 102 01</v>
          </cell>
          <cell r="B921" t="str">
            <v>Limpeza ench. juntas pav. concr. a frio (consv)</v>
          </cell>
          <cell r="E921" t="str">
            <v>m</v>
          </cell>
          <cell r="F921">
            <v>1.23</v>
          </cell>
        </row>
        <row r="922">
          <cell r="A922" t="str">
            <v>3 S 08 103 00</v>
          </cell>
          <cell r="B922" t="str">
            <v>Selagem de trinca</v>
          </cell>
          <cell r="E922" t="str">
            <v>l</v>
          </cell>
          <cell r="F922">
            <v>0.96</v>
          </cell>
        </row>
        <row r="923">
          <cell r="A923" t="str">
            <v>3 S 08 104 01</v>
          </cell>
          <cell r="B923" t="str">
            <v>Combate à exsudação com areia</v>
          </cell>
          <cell r="E923" t="str">
            <v>m2</v>
          </cell>
          <cell r="F923">
            <v>0.32</v>
          </cell>
        </row>
        <row r="924">
          <cell r="A924" t="str">
            <v>3 S 08 104 02</v>
          </cell>
          <cell r="B924" t="str">
            <v>Combate à exsudação com pedrisco</v>
          </cell>
          <cell r="E924" t="str">
            <v>m2</v>
          </cell>
          <cell r="F924">
            <v>0.39</v>
          </cell>
        </row>
        <row r="925">
          <cell r="A925" t="str">
            <v>3 S 08 109 00</v>
          </cell>
          <cell r="B925" t="str">
            <v>Correção de defeitos com mistura betuminosa</v>
          </cell>
          <cell r="E925" t="str">
            <v>m3</v>
          </cell>
          <cell r="F925">
            <v>69.45</v>
          </cell>
        </row>
        <row r="926">
          <cell r="A926" t="str">
            <v>3 S 08 109 12</v>
          </cell>
          <cell r="B926" t="str">
            <v>Correção de defeitos por fresagem descontínua</v>
          </cell>
          <cell r="E926" t="str">
            <v>m3</v>
          </cell>
          <cell r="F926">
            <v>152.65</v>
          </cell>
        </row>
        <row r="927">
          <cell r="A927" t="str">
            <v>3 S 08 110 00</v>
          </cell>
          <cell r="B927" t="str">
            <v>Correção de defeitos por penetração</v>
          </cell>
          <cell r="E927" t="str">
            <v>m2</v>
          </cell>
          <cell r="F927">
            <v>7.66</v>
          </cell>
        </row>
        <row r="928">
          <cell r="A928" t="str">
            <v>3 S 08 200 00</v>
          </cell>
          <cell r="B928" t="str">
            <v>Recomp. de guarda corpo</v>
          </cell>
          <cell r="E928" t="str">
            <v>m</v>
          </cell>
          <cell r="F928">
            <v>67</v>
          </cell>
        </row>
        <row r="929">
          <cell r="A929" t="str">
            <v>3 S 08 200 01</v>
          </cell>
          <cell r="B929" t="str">
            <v>Recomposição de sarjeta em alvenaria de tijolo</v>
          </cell>
          <cell r="E929" t="str">
            <v>m2</v>
          </cell>
          <cell r="F929">
            <v>30.01</v>
          </cell>
        </row>
        <row r="930">
          <cell r="A930" t="str">
            <v>3 S 08 300 01</v>
          </cell>
          <cell r="B930" t="str">
            <v>Limpeza de sarjeta e meio fio</v>
          </cell>
          <cell r="E930" t="str">
            <v>m</v>
          </cell>
          <cell r="F930">
            <v>0.21</v>
          </cell>
        </row>
        <row r="931">
          <cell r="A931" t="str">
            <v>3 S 08 301 01</v>
          </cell>
          <cell r="B931" t="str">
            <v>Limpeza de valeta de corte</v>
          </cell>
          <cell r="E931" t="str">
            <v>m</v>
          </cell>
          <cell r="F931">
            <v>0.32</v>
          </cell>
        </row>
        <row r="932">
          <cell r="A932" t="str">
            <v>3 S 08 301 02</v>
          </cell>
          <cell r="B932" t="str">
            <v>Limpeza de vala de drenagem</v>
          </cell>
          <cell r="E932" t="str">
            <v>m</v>
          </cell>
          <cell r="F932">
            <v>1.28</v>
          </cell>
        </row>
        <row r="933">
          <cell r="A933" t="str">
            <v>3 S 08 301 03</v>
          </cell>
          <cell r="B933" t="str">
            <v>Limpeza de descida d'água</v>
          </cell>
          <cell r="E933" t="str">
            <v>m</v>
          </cell>
          <cell r="F933">
            <v>0.42</v>
          </cell>
        </row>
        <row r="934">
          <cell r="A934" t="str">
            <v>3 S 08 302 01</v>
          </cell>
          <cell r="B934" t="str">
            <v>Limpeza de bueiro</v>
          </cell>
          <cell r="E934" t="str">
            <v>m3</v>
          </cell>
          <cell r="F934">
            <v>6.98</v>
          </cell>
        </row>
        <row r="935">
          <cell r="A935" t="str">
            <v>3 S 08 302 02</v>
          </cell>
          <cell r="B935" t="str">
            <v>Desobstrução de bueiro</v>
          </cell>
          <cell r="E935" t="str">
            <v>m3</v>
          </cell>
          <cell r="F935">
            <v>20.37</v>
          </cell>
        </row>
        <row r="936">
          <cell r="A936" t="str">
            <v>3 S 08 302 03</v>
          </cell>
          <cell r="B936" t="str">
            <v>Assentamento de tubo D=0,60 m</v>
          </cell>
          <cell r="E936" t="str">
            <v>m</v>
          </cell>
          <cell r="F936">
            <v>138.94</v>
          </cell>
        </row>
        <row r="937">
          <cell r="A937" t="str">
            <v>3 S 08 302 04</v>
          </cell>
          <cell r="B937" t="str">
            <v>Assentamento de tubo D=0,80 m</v>
          </cell>
          <cell r="E937" t="str">
            <v>m</v>
          </cell>
          <cell r="F937">
            <v>210.07</v>
          </cell>
        </row>
        <row r="938">
          <cell r="A938" t="str">
            <v>3 S 08 302 05</v>
          </cell>
          <cell r="B938" t="str">
            <v>Assentamento de tubo D=1,0 m</v>
          </cell>
          <cell r="E938" t="str">
            <v>m</v>
          </cell>
          <cell r="F938">
            <v>309.63</v>
          </cell>
        </row>
        <row r="939">
          <cell r="A939" t="str">
            <v>3 S 08 302 06</v>
          </cell>
          <cell r="B939" t="str">
            <v>Assentamento de tubo D=1,20 m</v>
          </cell>
          <cell r="E939" t="str">
            <v>m</v>
          </cell>
          <cell r="F939">
            <v>446.58</v>
          </cell>
        </row>
        <row r="940">
          <cell r="A940" t="str">
            <v>3 S 08 400 00</v>
          </cell>
          <cell r="B940" t="str">
            <v>Limpeza de placa de sinalização</v>
          </cell>
          <cell r="E940" t="str">
            <v>m2</v>
          </cell>
          <cell r="F940">
            <v>3.06</v>
          </cell>
        </row>
        <row r="941">
          <cell r="A941" t="str">
            <v>3 S 08 400 01</v>
          </cell>
          <cell r="B941" t="str">
            <v>Recomposição placa de sinalização</v>
          </cell>
          <cell r="E941" t="str">
            <v>m2</v>
          </cell>
          <cell r="F941">
            <v>12.73</v>
          </cell>
        </row>
        <row r="942">
          <cell r="A942" t="str">
            <v>3 S 08 400 02</v>
          </cell>
          <cell r="B942" t="str">
            <v>Substituição de balizador</v>
          </cell>
          <cell r="E942" t="str">
            <v>un</v>
          </cell>
          <cell r="F942">
            <v>15.52</v>
          </cell>
        </row>
        <row r="943">
          <cell r="A943" t="str">
            <v>3 S 08 401 00</v>
          </cell>
          <cell r="B943" t="str">
            <v>Recomposição de defensa metálica</v>
          </cell>
          <cell r="E943" t="str">
            <v>m</v>
          </cell>
          <cell r="F943">
            <v>127.92</v>
          </cell>
        </row>
        <row r="944">
          <cell r="A944" t="str">
            <v>3 S 08 402 00</v>
          </cell>
          <cell r="B944" t="str">
            <v>Caiação</v>
          </cell>
          <cell r="E944" t="str">
            <v>m2</v>
          </cell>
          <cell r="F944">
            <v>0.97</v>
          </cell>
        </row>
        <row r="945">
          <cell r="A945" t="str">
            <v>3 S 08 403 00</v>
          </cell>
          <cell r="B945" t="str">
            <v>Renovação de sinalização horizontal</v>
          </cell>
          <cell r="E945" t="str">
            <v>m2</v>
          </cell>
          <cell r="F945">
            <v>19.87</v>
          </cell>
        </row>
        <row r="946">
          <cell r="A946" t="str">
            <v>3 S 08 404 00</v>
          </cell>
          <cell r="B946" t="str">
            <v>Recomp. tot. cerca c/ mourão de conc. secção quad.</v>
          </cell>
          <cell r="E946" t="str">
            <v>m</v>
          </cell>
          <cell r="F946">
            <v>14.72</v>
          </cell>
        </row>
        <row r="947">
          <cell r="A947" t="str">
            <v>3 S 08 404 01</v>
          </cell>
          <cell r="B947" t="str">
            <v>Recomp. parc. cerca de conc. seção quad. - mourão</v>
          </cell>
          <cell r="E947" t="str">
            <v>m</v>
          </cell>
          <cell r="F947">
            <v>12.62</v>
          </cell>
        </row>
        <row r="948">
          <cell r="A948" t="str">
            <v>3 S 08 404 02</v>
          </cell>
          <cell r="B948" t="str">
            <v>Recomp. parc. cerca c/ mourão de concr.-arame</v>
          </cell>
          <cell r="E948" t="str">
            <v>m</v>
          </cell>
          <cell r="F948">
            <v>2.71</v>
          </cell>
        </row>
        <row r="949">
          <cell r="A949" t="str">
            <v>3 S 08 404 03</v>
          </cell>
          <cell r="B949" t="str">
            <v>Recomp. tot. cerca c/ mourão concr. seção triang.</v>
          </cell>
          <cell r="E949" t="str">
            <v>m</v>
          </cell>
          <cell r="F949">
            <v>12.13</v>
          </cell>
        </row>
        <row r="950">
          <cell r="A950" t="str">
            <v>3 S 08 404 04</v>
          </cell>
          <cell r="B950" t="str">
            <v>Recomp. parc. cerca c/ mourão concr. seção triang.</v>
          </cell>
          <cell r="E950" t="str">
            <v>m</v>
          </cell>
          <cell r="F950">
            <v>10.34</v>
          </cell>
        </row>
        <row r="951">
          <cell r="A951" t="str">
            <v>3 S 08 414 00</v>
          </cell>
          <cell r="B951" t="str">
            <v>Recomposição total de cerca com mourão de madeira</v>
          </cell>
          <cell r="E951" t="str">
            <v>m</v>
          </cell>
          <cell r="F951">
            <v>6.84</v>
          </cell>
        </row>
        <row r="952">
          <cell r="A952" t="str">
            <v>3 S 08 414 01</v>
          </cell>
          <cell r="B952" t="str">
            <v>Recomposição parcial cerca de madeira - mourão</v>
          </cell>
          <cell r="E952" t="str">
            <v>m</v>
          </cell>
          <cell r="F952">
            <v>5.64</v>
          </cell>
        </row>
        <row r="953">
          <cell r="A953" t="str">
            <v>3 S 08 414 02</v>
          </cell>
          <cell r="B953" t="str">
            <v>Recomp. parcial cerca c/ mourão de madeira - arame</v>
          </cell>
          <cell r="E953" t="str">
            <v>m</v>
          </cell>
          <cell r="F953">
            <v>2.0699999999999998</v>
          </cell>
        </row>
        <row r="954">
          <cell r="A954" t="str">
            <v>3 S 08 500 00</v>
          </cell>
          <cell r="B954" t="str">
            <v>Recomposição manual de aterro</v>
          </cell>
          <cell r="E954" t="str">
            <v>m3</v>
          </cell>
          <cell r="F954">
            <v>52</v>
          </cell>
        </row>
        <row r="955">
          <cell r="A955" t="str">
            <v>3 S 08 501 00</v>
          </cell>
          <cell r="B955" t="str">
            <v>Recomposição mecanizada de aterro</v>
          </cell>
          <cell r="E955" t="str">
            <v>m3</v>
          </cell>
          <cell r="F955">
            <v>15.04</v>
          </cell>
        </row>
        <row r="956">
          <cell r="A956" t="str">
            <v>3 S 08 510 00</v>
          </cell>
          <cell r="B956" t="str">
            <v>Remoção manual de barreira em solo</v>
          </cell>
          <cell r="E956" t="str">
            <v>m3</v>
          </cell>
          <cell r="F956">
            <v>13</v>
          </cell>
        </row>
        <row r="957">
          <cell r="A957" t="str">
            <v>3 S 08 510 01</v>
          </cell>
          <cell r="B957" t="str">
            <v>Remoção manual de barreira em rocha</v>
          </cell>
          <cell r="E957" t="str">
            <v>m3</v>
          </cell>
          <cell r="F957">
            <v>16.260000000000002</v>
          </cell>
        </row>
        <row r="958">
          <cell r="A958" t="str">
            <v>3 S 08 511 00</v>
          </cell>
          <cell r="B958" t="str">
            <v>Remoção mecanizada de barreira - solo</v>
          </cell>
          <cell r="E958" t="str">
            <v>m3</v>
          </cell>
          <cell r="F958">
            <v>3.23</v>
          </cell>
        </row>
        <row r="959">
          <cell r="A959" t="str">
            <v>3 S 08 512 00</v>
          </cell>
          <cell r="B959" t="str">
            <v>Remoção mecanizada de barreira - rocha</v>
          </cell>
          <cell r="E959" t="str">
            <v>m3</v>
          </cell>
          <cell r="F959">
            <v>4.95</v>
          </cell>
        </row>
        <row r="960">
          <cell r="A960" t="str">
            <v>3 S 08 513 00</v>
          </cell>
          <cell r="B960" t="str">
            <v>Remoção de matacões</v>
          </cell>
          <cell r="E960" t="str">
            <v>m3</v>
          </cell>
          <cell r="F960">
            <v>43.7</v>
          </cell>
        </row>
        <row r="961">
          <cell r="A961" t="str">
            <v>3 S 08 900 00</v>
          </cell>
          <cell r="B961" t="str">
            <v>Roçada manual</v>
          </cell>
          <cell r="E961" t="str">
            <v>ha</v>
          </cell>
          <cell r="F961">
            <v>581.79999999999995</v>
          </cell>
        </row>
        <row r="962">
          <cell r="A962" t="str">
            <v>3 S 08 900 01</v>
          </cell>
          <cell r="B962" t="str">
            <v>Roçada de capim colonião</v>
          </cell>
          <cell r="E962" t="str">
            <v>ha</v>
          </cell>
          <cell r="F962">
            <v>1396.33</v>
          </cell>
        </row>
        <row r="963">
          <cell r="A963" t="str">
            <v>3 S 08 901 00</v>
          </cell>
          <cell r="B963" t="str">
            <v>Roçada mecanizada</v>
          </cell>
          <cell r="E963" t="str">
            <v>ha</v>
          </cell>
          <cell r="F963">
            <v>189.77</v>
          </cell>
        </row>
        <row r="964">
          <cell r="A964" t="str">
            <v>3 S 08 901 01</v>
          </cell>
          <cell r="B964" t="str">
            <v>Corte e limpeza de áreas gramadas</v>
          </cell>
          <cell r="E964" t="str">
            <v>m2</v>
          </cell>
          <cell r="F964">
            <v>0.06</v>
          </cell>
        </row>
        <row r="965">
          <cell r="A965" t="str">
            <v>3 S 08 910 00</v>
          </cell>
          <cell r="B965" t="str">
            <v>Capina manual</v>
          </cell>
          <cell r="E965" t="str">
            <v>m2</v>
          </cell>
          <cell r="F965">
            <v>0.23</v>
          </cell>
        </row>
        <row r="966">
          <cell r="A966" t="str">
            <v>3 S 09 001 00</v>
          </cell>
          <cell r="B966" t="str">
            <v>Transporte local c/ basc. 5m3 em rodov. não pav.</v>
          </cell>
          <cell r="E966" t="str">
            <v>tkm</v>
          </cell>
          <cell r="F966">
            <v>0.54</v>
          </cell>
        </row>
        <row r="967">
          <cell r="A967" t="str">
            <v>3 S 09 001 06</v>
          </cell>
          <cell r="B967" t="str">
            <v>Transporte local c/ basc. 10m3 em rodov. não pav.</v>
          </cell>
          <cell r="E967" t="str">
            <v>tkm</v>
          </cell>
          <cell r="F967">
            <v>0.55000000000000004</v>
          </cell>
        </row>
        <row r="968">
          <cell r="A968" t="str">
            <v>3 S 09 001 41</v>
          </cell>
          <cell r="B968" t="str">
            <v>Transp. local c/ carroceria 4t em rodov. não pav.</v>
          </cell>
          <cell r="E968" t="str">
            <v>tkm</v>
          </cell>
          <cell r="F968">
            <v>0.78</v>
          </cell>
        </row>
        <row r="969">
          <cell r="A969" t="str">
            <v>3 S 09 001 90</v>
          </cell>
          <cell r="B969" t="str">
            <v>Transporte comercial c/ carroc. rodov. não pav.</v>
          </cell>
          <cell r="E969" t="str">
            <v>tkm</v>
          </cell>
          <cell r="F969">
            <v>0.36</v>
          </cell>
        </row>
        <row r="970">
          <cell r="A970" t="str">
            <v>3 S 09 002 00</v>
          </cell>
          <cell r="B970" t="str">
            <v>Transporte local basc. 5m3 em rodov. pav.</v>
          </cell>
          <cell r="E970" t="str">
            <v>tkm</v>
          </cell>
          <cell r="F970">
            <v>0.43</v>
          </cell>
        </row>
        <row r="971">
          <cell r="A971" t="str">
            <v>3 S 09 002 03</v>
          </cell>
          <cell r="B971" t="str">
            <v>Transporte local de material para remendos</v>
          </cell>
          <cell r="E971" t="str">
            <v>tkm</v>
          </cell>
          <cell r="F971">
            <v>0.64</v>
          </cell>
        </row>
        <row r="972">
          <cell r="A972" t="str">
            <v>3 S 09 002 06</v>
          </cell>
          <cell r="B972" t="str">
            <v>Transporte local c/ basc. 10m3 em rodov. pav.</v>
          </cell>
          <cell r="E972" t="str">
            <v>tkm</v>
          </cell>
          <cell r="F972">
            <v>0.41</v>
          </cell>
        </row>
        <row r="973">
          <cell r="A973" t="str">
            <v>3 S 09 002 41</v>
          </cell>
          <cell r="B973" t="str">
            <v>Transp. local c/ carroceria 4t em rodov. pav.</v>
          </cell>
          <cell r="E973" t="str">
            <v>tkm</v>
          </cell>
          <cell r="F973">
            <v>0.6</v>
          </cell>
        </row>
        <row r="974">
          <cell r="A974" t="str">
            <v>3 S 09 002 90</v>
          </cell>
          <cell r="B974" t="str">
            <v>Transporte comercial c/ carroceria rodov. pav.</v>
          </cell>
          <cell r="E974" t="str">
            <v>tkm</v>
          </cell>
          <cell r="F974">
            <v>0.24</v>
          </cell>
        </row>
        <row r="975">
          <cell r="A975" t="str">
            <v>3 S 09 102 00</v>
          </cell>
          <cell r="B975" t="str">
            <v>Transporte local material betuminoso</v>
          </cell>
          <cell r="E975" t="str">
            <v>tkm</v>
          </cell>
          <cell r="F975">
            <v>1.03</v>
          </cell>
        </row>
        <row r="976">
          <cell r="A976" t="str">
            <v>3 S 09 201 70</v>
          </cell>
          <cell r="B976" t="str">
            <v>Transp. local água c/ cam. tanque rodov. não pav.</v>
          </cell>
          <cell r="E976" t="str">
            <v>tkm</v>
          </cell>
          <cell r="F976">
            <v>1.07</v>
          </cell>
        </row>
        <row r="977">
          <cell r="A977" t="str">
            <v>3 S 09 202 70</v>
          </cell>
          <cell r="B977" t="str">
            <v>Transp. local água c/ cam. tanque em rodov. pav.</v>
          </cell>
          <cell r="E977" t="str">
            <v>tkm</v>
          </cell>
          <cell r="F977">
            <v>0.84</v>
          </cell>
        </row>
        <row r="978">
          <cell r="B978" t="str">
            <v>Sinalização</v>
          </cell>
        </row>
        <row r="979">
          <cell r="A979" t="str">
            <v>4 S 03 300 01</v>
          </cell>
          <cell r="B979" t="str">
            <v>Confecção e lanç. de concreto magro em betoneira</v>
          </cell>
          <cell r="E979" t="str">
            <v>m3</v>
          </cell>
          <cell r="F979">
            <v>182.92</v>
          </cell>
        </row>
        <row r="980">
          <cell r="A980" t="str">
            <v>4 S 03 323 01</v>
          </cell>
          <cell r="B980" t="str">
            <v>Conc.estr.fck=22 MPa contr.raz.uso ger.conf.e lanç</v>
          </cell>
          <cell r="E980" t="str">
            <v>m3</v>
          </cell>
          <cell r="F980">
            <v>291.39</v>
          </cell>
        </row>
        <row r="981">
          <cell r="A981" t="str">
            <v>4 S 03 353 00</v>
          </cell>
          <cell r="B981" t="str">
            <v>Fornecimento, preparo colocação aço CA-50</v>
          </cell>
          <cell r="E981" t="str">
            <v>kg</v>
          </cell>
          <cell r="F981">
            <v>4.8</v>
          </cell>
        </row>
        <row r="982">
          <cell r="A982" t="str">
            <v>4 S 03 370 00</v>
          </cell>
          <cell r="B982" t="str">
            <v>Forma comum de madeira</v>
          </cell>
          <cell r="E982" t="str">
            <v>m2</v>
          </cell>
          <cell r="F982">
            <v>30.84</v>
          </cell>
        </row>
        <row r="983">
          <cell r="A983" t="str">
            <v>4 S 06 000 01</v>
          </cell>
          <cell r="B983" t="str">
            <v>Defensa maleável simples (forn./ impl.)</v>
          </cell>
          <cell r="E983" t="str">
            <v>m</v>
          </cell>
          <cell r="F983">
            <v>183.82</v>
          </cell>
        </row>
        <row r="984">
          <cell r="A984" t="str">
            <v>4 S 06 000 02</v>
          </cell>
          <cell r="B984" t="str">
            <v>Ancoragem de defensa maleável simples (forn/ impl)</v>
          </cell>
          <cell r="E984" t="str">
            <v>m</v>
          </cell>
          <cell r="F984">
            <v>201.4</v>
          </cell>
        </row>
        <row r="985">
          <cell r="A985" t="str">
            <v>4 S 06 000 11</v>
          </cell>
          <cell r="B985" t="str">
            <v>Defensa maleável dupla (forn./ impl.)</v>
          </cell>
          <cell r="E985" t="str">
            <v>m</v>
          </cell>
          <cell r="F985">
            <v>228.84</v>
          </cell>
        </row>
        <row r="986">
          <cell r="A986" t="str">
            <v>4 S 06 000 12</v>
          </cell>
          <cell r="B986" t="str">
            <v>Ancoragem de defensa maleável dupla (forn./ impl.)</v>
          </cell>
          <cell r="E986" t="str">
            <v>m</v>
          </cell>
          <cell r="F986">
            <v>249.65</v>
          </cell>
        </row>
        <row r="987">
          <cell r="A987" t="str">
            <v>4 S 06 010 01</v>
          </cell>
          <cell r="B987" t="str">
            <v>Defensa semi-maleável simples (forn./ impl.)</v>
          </cell>
          <cell r="E987" t="str">
            <v>m</v>
          </cell>
          <cell r="F987">
            <v>127.24</v>
          </cell>
        </row>
        <row r="988">
          <cell r="A988" t="str">
            <v>4 S 06 010 02</v>
          </cell>
          <cell r="B988" t="str">
            <v>Ancoragem defensa semi-maleável simples (forn/imp)</v>
          </cell>
          <cell r="E988" t="str">
            <v>m</v>
          </cell>
          <cell r="F988">
            <v>139.97</v>
          </cell>
        </row>
        <row r="989">
          <cell r="A989" t="str">
            <v>4 S 06 010 11</v>
          </cell>
          <cell r="B989" t="str">
            <v>Defensa semi-maleável dupla (forn./ impl.)</v>
          </cell>
          <cell r="E989" t="str">
            <v>m</v>
          </cell>
          <cell r="F989">
            <v>217.45</v>
          </cell>
        </row>
        <row r="990">
          <cell r="A990" t="str">
            <v>4 S 06 010 12</v>
          </cell>
          <cell r="B990" t="str">
            <v>Ancoragem defensa semi-maleável dupla (forn/ impl)</v>
          </cell>
          <cell r="E990" t="str">
            <v>m</v>
          </cell>
          <cell r="F990">
            <v>237.78</v>
          </cell>
        </row>
        <row r="991">
          <cell r="A991" t="str">
            <v>4 S 06 030 11</v>
          </cell>
          <cell r="B991" t="str">
            <v>Barreira de segurança dupla DNER PRO 176/86</v>
          </cell>
          <cell r="E991" t="str">
            <v>m</v>
          </cell>
          <cell r="F991">
            <v>201.42</v>
          </cell>
        </row>
        <row r="992">
          <cell r="A992" t="str">
            <v>4 S 06 100 11</v>
          </cell>
          <cell r="B992" t="str">
            <v>Pintura de faixa - tinta durabilidade - 1 ano</v>
          </cell>
          <cell r="E992" t="str">
            <v>m2</v>
          </cell>
          <cell r="F992">
            <v>6.87</v>
          </cell>
        </row>
        <row r="993">
          <cell r="A993" t="str">
            <v>4 S 06 100 12</v>
          </cell>
          <cell r="B993" t="str">
            <v>Pint. setas e zebrado - tinta durabilidade - 1 ano</v>
          </cell>
          <cell r="E993" t="str">
            <v>m2</v>
          </cell>
          <cell r="F993">
            <v>10.66</v>
          </cell>
        </row>
        <row r="994">
          <cell r="A994" t="str">
            <v>4 S 06 100 21</v>
          </cell>
          <cell r="B994" t="str">
            <v>Pintura faixa - tinta durabilidade - 2 anos</v>
          </cell>
          <cell r="E994" t="str">
            <v>m2</v>
          </cell>
          <cell r="F994">
            <v>9.9499999999999993</v>
          </cell>
        </row>
        <row r="995">
          <cell r="A995" t="str">
            <v>4 S 06 100 22</v>
          </cell>
          <cell r="B995" t="str">
            <v>Pintura setas e zebrado - 2 anos</v>
          </cell>
          <cell r="E995" t="str">
            <v>m2</v>
          </cell>
          <cell r="F995">
            <v>13.56</v>
          </cell>
        </row>
        <row r="996">
          <cell r="A996" t="str">
            <v>4 S 06 110 01</v>
          </cell>
          <cell r="B996" t="str">
            <v>Pintura faixa c/termoplástico-3 anos (p/ aspersão)</v>
          </cell>
          <cell r="E996" t="str">
            <v>m2</v>
          </cell>
          <cell r="F996">
            <v>27.8</v>
          </cell>
        </row>
        <row r="997">
          <cell r="A997" t="str">
            <v>4 S 06 110 02</v>
          </cell>
          <cell r="B997" t="str">
            <v>Pintura setas e zebrado term.-3 anos (p/ aspersão)</v>
          </cell>
          <cell r="E997" t="str">
            <v>m2</v>
          </cell>
          <cell r="F997">
            <v>34.42</v>
          </cell>
        </row>
        <row r="998">
          <cell r="A998" t="str">
            <v>4 S 06 110 03</v>
          </cell>
          <cell r="B998" t="str">
            <v>Pintura setas e zebrado term.-5 anos (p/ extrusão)</v>
          </cell>
          <cell r="E998" t="str">
            <v>m2</v>
          </cell>
          <cell r="F998">
            <v>39.03</v>
          </cell>
        </row>
        <row r="999">
          <cell r="A999" t="str">
            <v>4 S 06 120 01</v>
          </cell>
          <cell r="B999" t="str">
            <v>Forn. e colocação de tacha reflet. monodirecional</v>
          </cell>
          <cell r="E999" t="str">
            <v>und</v>
          </cell>
          <cell r="F999">
            <v>8.3000000000000007</v>
          </cell>
        </row>
        <row r="1000">
          <cell r="A1000" t="str">
            <v>4 S 06 120 11</v>
          </cell>
          <cell r="B1000" t="str">
            <v>Forn. e colocação de tachão reflet. monodirecional</v>
          </cell>
          <cell r="E1000" t="str">
            <v>und</v>
          </cell>
          <cell r="F1000">
            <v>23.2</v>
          </cell>
        </row>
        <row r="1001">
          <cell r="A1001" t="str">
            <v>4 S 06 121 01</v>
          </cell>
          <cell r="B1001" t="str">
            <v>Forn. e colocação de tacha reflet. bidirecional</v>
          </cell>
          <cell r="E1001" t="str">
            <v>und</v>
          </cell>
          <cell r="F1001">
            <v>8.9600000000000009</v>
          </cell>
        </row>
        <row r="1002">
          <cell r="A1002" t="str">
            <v>4 S 06 121 11</v>
          </cell>
          <cell r="B1002" t="str">
            <v>Forn. e colocação de tachão reflet. bidirecional</v>
          </cell>
          <cell r="E1002" t="str">
            <v>und</v>
          </cell>
          <cell r="F1002">
            <v>24.53</v>
          </cell>
        </row>
        <row r="1003">
          <cell r="A1003" t="str">
            <v>4 S 06 200 01</v>
          </cell>
          <cell r="B1003" t="str">
            <v>Forn. e implantação placa sinaliz. semi-refletiva</v>
          </cell>
          <cell r="E1003" t="str">
            <v>m2</v>
          </cell>
          <cell r="F1003">
            <v>186.91</v>
          </cell>
        </row>
        <row r="1004">
          <cell r="A1004" t="str">
            <v>4 S 06 200 02</v>
          </cell>
          <cell r="B1004" t="str">
            <v>Forn. e implantação placa sinaliz. tot.refletiva</v>
          </cell>
          <cell r="E1004" t="str">
            <v>m2</v>
          </cell>
          <cell r="F1004">
            <v>246.95</v>
          </cell>
        </row>
        <row r="1005">
          <cell r="A1005" t="str">
            <v>4 S 06 200 91</v>
          </cell>
          <cell r="B1005" t="str">
            <v>Remoção de placa de sinalização</v>
          </cell>
          <cell r="E1005" t="str">
            <v>m2</v>
          </cell>
          <cell r="F1005">
            <v>11.76</v>
          </cell>
        </row>
        <row r="1006">
          <cell r="A1006" t="str">
            <v>4 S 06 200 92</v>
          </cell>
          <cell r="B1006" t="str">
            <v>Recuperação de chapa p/placa de sinalização</v>
          </cell>
          <cell r="E1006" t="str">
            <v>m2</v>
          </cell>
          <cell r="F1006">
            <v>18.73</v>
          </cell>
        </row>
        <row r="1007">
          <cell r="A1007" t="str">
            <v>4 S 06 202 01</v>
          </cell>
          <cell r="B1007" t="str">
            <v>Confecção de placa sinalização semi-refletiva</v>
          </cell>
          <cell r="E1007" t="str">
            <v>m2</v>
          </cell>
          <cell r="F1007">
            <v>147.65</v>
          </cell>
        </row>
        <row r="1008">
          <cell r="A1008" t="str">
            <v>4 S 06 202 11</v>
          </cell>
          <cell r="B1008" t="str">
            <v>Confecção placa sinalização tot.refletiva</v>
          </cell>
          <cell r="E1008" t="str">
            <v>m2</v>
          </cell>
          <cell r="F1008">
            <v>207.69</v>
          </cell>
        </row>
        <row r="1009">
          <cell r="A1009" t="str">
            <v>4 S 06 202 21</v>
          </cell>
          <cell r="B1009" t="str">
            <v>Conf.placa sinal.semi-refletiva chapa recuperada</v>
          </cell>
          <cell r="E1009" t="str">
            <v>m2</v>
          </cell>
          <cell r="F1009">
            <v>67.849999999999994</v>
          </cell>
        </row>
        <row r="1010">
          <cell r="A1010" t="str">
            <v>4 S 06 202 31</v>
          </cell>
          <cell r="B1010" t="str">
            <v>Conf.placa sinal.tot.refletiva - chapa recuperada</v>
          </cell>
          <cell r="E1010" t="str">
            <v>m2</v>
          </cell>
          <cell r="F1010">
            <v>125.99</v>
          </cell>
        </row>
        <row r="1011">
          <cell r="A1011" t="str">
            <v>4 S 06 203 01</v>
          </cell>
          <cell r="B1011" t="str">
            <v>Confecção suporte e travessa p/placa sinaliz.</v>
          </cell>
          <cell r="E1011" t="str">
            <v>und</v>
          </cell>
          <cell r="F1011">
            <v>24.73</v>
          </cell>
        </row>
        <row r="1012">
          <cell r="A1012" t="str">
            <v>4 S 06 230 01</v>
          </cell>
          <cell r="B1012" t="str">
            <v>Forn. e implantação de balizador de concreto</v>
          </cell>
          <cell r="E1012" t="str">
            <v>und</v>
          </cell>
          <cell r="F1012">
            <v>17.399999999999999</v>
          </cell>
        </row>
        <row r="1013">
          <cell r="A1013" t="str">
            <v>4 S 09 002 00</v>
          </cell>
          <cell r="B1013" t="str">
            <v>Transporte local c/ basc. 5 m3 rodov. pav.</v>
          </cell>
          <cell r="E1013" t="str">
            <v>tkm</v>
          </cell>
          <cell r="F1013">
            <v>0.43</v>
          </cell>
        </row>
        <row r="1014">
          <cell r="A1014" t="str">
            <v>4 S 09 002 41</v>
          </cell>
          <cell r="B1014" t="str">
            <v>Transporte local c/ carroceria 4t rodov. pav.</v>
          </cell>
          <cell r="E1014" t="str">
            <v>tkm</v>
          </cell>
          <cell r="F1014">
            <v>0.6</v>
          </cell>
        </row>
        <row r="1015">
          <cell r="A1015" t="str">
            <v>4 S 09 202 70</v>
          </cell>
          <cell r="B1015" t="str">
            <v>Transp. local de água c/ cam. tanque rodov. pav.</v>
          </cell>
          <cell r="E1015" t="str">
            <v>tkm</v>
          </cell>
          <cell r="F1015">
            <v>0.84</v>
          </cell>
        </row>
        <row r="1016">
          <cell r="B1016" t="str">
            <v>Restauração</v>
          </cell>
        </row>
        <row r="1017">
          <cell r="A1017" t="str">
            <v>5 S 01 000 00</v>
          </cell>
          <cell r="B1017" t="str">
            <v>Desm. dest. e limp. áreas c/ arv. diam. até 0,15m</v>
          </cell>
          <cell r="E1017" t="str">
            <v>m2</v>
          </cell>
          <cell r="F1017">
            <v>0.24</v>
          </cell>
        </row>
        <row r="1018">
          <cell r="A1018" t="str">
            <v>5 S 01 010 00</v>
          </cell>
          <cell r="B1018" t="str">
            <v>Destocamento de árvores c/ diâm. 0,15 a 030m</v>
          </cell>
          <cell r="E1018" t="str">
            <v>und</v>
          </cell>
          <cell r="F1018">
            <v>21.1</v>
          </cell>
        </row>
        <row r="1019">
          <cell r="A1019" t="str">
            <v>5 S 01 011 00</v>
          </cell>
          <cell r="B1019" t="str">
            <v>Destocamento de árvores c/ diâm. &gt; 0,30m</v>
          </cell>
          <cell r="E1019" t="str">
            <v>und</v>
          </cell>
          <cell r="F1019">
            <v>52.76</v>
          </cell>
        </row>
        <row r="1020">
          <cell r="A1020" t="str">
            <v>5 S 01 100 01</v>
          </cell>
          <cell r="B1020" t="str">
            <v>Esc. carga transp. mat 1a cat DMT 50m</v>
          </cell>
          <cell r="E1020" t="str">
            <v>m3</v>
          </cell>
          <cell r="F1020">
            <v>1.24</v>
          </cell>
        </row>
        <row r="1021">
          <cell r="A1021" t="str">
            <v>5 S 01 100 09</v>
          </cell>
          <cell r="B1021" t="str">
            <v>Esc. carga tr. mat 1a c. DMT 50 a 200m c/carreg</v>
          </cell>
          <cell r="E1021" t="str">
            <v>m3</v>
          </cell>
          <cell r="F1021">
            <v>4</v>
          </cell>
        </row>
        <row r="1022">
          <cell r="A1022" t="str">
            <v>5 S 01 100 10</v>
          </cell>
          <cell r="B1022" t="str">
            <v>Esc. carga tr. mat 1a c. DMT 200 a 400m c/carreg</v>
          </cell>
          <cell r="E1022" t="str">
            <v>m3</v>
          </cell>
          <cell r="F1022">
            <v>4.33</v>
          </cell>
        </row>
        <row r="1023">
          <cell r="A1023" t="str">
            <v>5 S 01 100 11</v>
          </cell>
          <cell r="B1023" t="str">
            <v>Esc. carga tr. mat 1a c. DMT 400 a 600m c/carreg</v>
          </cell>
          <cell r="E1023" t="str">
            <v>m3</v>
          </cell>
          <cell r="F1023">
            <v>4.59</v>
          </cell>
        </row>
        <row r="1024">
          <cell r="A1024" t="str">
            <v>5 S 01 100 12</v>
          </cell>
          <cell r="B1024" t="str">
            <v>Esc. carga tr. mat 1a c. DMT 600 a 800m c/carreg</v>
          </cell>
          <cell r="E1024" t="str">
            <v>m3</v>
          </cell>
          <cell r="F1024">
            <v>4.92</v>
          </cell>
        </row>
        <row r="1025">
          <cell r="A1025" t="str">
            <v>5 S 01 100 13</v>
          </cell>
          <cell r="B1025" t="str">
            <v>Esc. carga tr. mat 1a c. DMT 800 a 1000m c/carreg</v>
          </cell>
          <cell r="E1025" t="str">
            <v>m3</v>
          </cell>
          <cell r="F1025">
            <v>5.18</v>
          </cell>
        </row>
        <row r="1026">
          <cell r="A1026" t="str">
            <v>5 S 01 100 14</v>
          </cell>
          <cell r="B1026" t="str">
            <v>Esc. carga tr. mat 1a c. DMT 1000 a 1200m c/carreg</v>
          </cell>
          <cell r="E1026" t="str">
            <v>m3</v>
          </cell>
          <cell r="F1026">
            <v>5.49</v>
          </cell>
        </row>
        <row r="1027">
          <cell r="A1027" t="str">
            <v>5 S 01 100 15</v>
          </cell>
          <cell r="B1027" t="str">
            <v>Esc. carga tr. mat 1a c. DMT 1200 a 1400m c/carreg</v>
          </cell>
          <cell r="E1027" t="str">
            <v>m3</v>
          </cell>
          <cell r="F1027">
            <v>5.69</v>
          </cell>
        </row>
        <row r="1028">
          <cell r="A1028" t="str">
            <v>5 S 01 100 16</v>
          </cell>
          <cell r="B1028" t="str">
            <v>Esc. carga tr. mat 1a c. DMT 1400 a 1600m c/carreg</v>
          </cell>
          <cell r="E1028" t="str">
            <v>m3</v>
          </cell>
          <cell r="F1028">
            <v>5.84</v>
          </cell>
        </row>
        <row r="1029">
          <cell r="A1029" t="str">
            <v>5 S 01 100 17</v>
          </cell>
          <cell r="B1029" t="str">
            <v>Esc. carga tr. mat 1a c. DMT 1600 a 1800m c/carreg</v>
          </cell>
          <cell r="E1029" t="str">
            <v>m3</v>
          </cell>
          <cell r="F1029">
            <v>6.09</v>
          </cell>
        </row>
        <row r="1030">
          <cell r="A1030" t="str">
            <v>5 S 01 100 18</v>
          </cell>
          <cell r="B1030" t="str">
            <v>Esc. carga tr. mat 1a c. DMT 1800 a 2000m c/carreg</v>
          </cell>
          <cell r="E1030" t="str">
            <v>m3</v>
          </cell>
          <cell r="F1030">
            <v>6.33</v>
          </cell>
        </row>
        <row r="1031">
          <cell r="A1031" t="str">
            <v>5 S 01 100 19</v>
          </cell>
          <cell r="B1031" t="str">
            <v>Esc. carga tr. mat 1a c. DMT 2000 a 3000m c/carreg</v>
          </cell>
          <cell r="E1031" t="str">
            <v>m3</v>
          </cell>
          <cell r="F1031">
            <v>7.19</v>
          </cell>
        </row>
        <row r="1032">
          <cell r="A1032" t="str">
            <v>5 S 01 100 20</v>
          </cell>
          <cell r="B1032" t="str">
            <v>Esc. carga tr. mat 1a c. DMT 3000 a 5000m c/carreg</v>
          </cell>
          <cell r="E1032" t="str">
            <v>m3</v>
          </cell>
          <cell r="F1032">
            <v>9.48</v>
          </cell>
        </row>
        <row r="1033">
          <cell r="A1033" t="str">
            <v>5 S 01 100 22</v>
          </cell>
          <cell r="B1033" t="str">
            <v>Esc. carga transp. mat 1a cat DMT 50 a 200m c/e</v>
          </cell>
          <cell r="E1033" t="str">
            <v>m3</v>
          </cell>
          <cell r="F1033">
            <v>3.89</v>
          </cell>
        </row>
        <row r="1034">
          <cell r="A1034" t="str">
            <v>5 S 01 100 23</v>
          </cell>
          <cell r="B1034" t="str">
            <v>Esc. carga transp. mat 1a cat DMT 200 a 400m c/e</v>
          </cell>
          <cell r="E1034" t="str">
            <v>m3</v>
          </cell>
          <cell r="F1034">
            <v>4.28</v>
          </cell>
        </row>
        <row r="1035">
          <cell r="A1035" t="str">
            <v>5 S 01 100 24</v>
          </cell>
          <cell r="B1035" t="str">
            <v>Esc. carga transp. mat 1a cat DMT 400 a 600m c/e</v>
          </cell>
          <cell r="E1035" t="str">
            <v>m3</v>
          </cell>
          <cell r="F1035">
            <v>4.5199999999999996</v>
          </cell>
        </row>
        <row r="1036">
          <cell r="A1036" t="str">
            <v>5 S 01 100 25</v>
          </cell>
          <cell r="B1036" t="str">
            <v>Esc. carga transp. mat 1a cat DMT 600 a 800m c/e</v>
          </cell>
          <cell r="E1036" t="str">
            <v>m3</v>
          </cell>
          <cell r="F1036">
            <v>4.82</v>
          </cell>
        </row>
        <row r="1037">
          <cell r="A1037" t="str">
            <v>5 S 01 100 26</v>
          </cell>
          <cell r="B1037" t="str">
            <v>Esc. carga transp. mat 1a cat DMT 800 a 1000m c/e</v>
          </cell>
          <cell r="E1037" t="str">
            <v>m3</v>
          </cell>
          <cell r="F1037">
            <v>5.13</v>
          </cell>
        </row>
        <row r="1038">
          <cell r="A1038" t="str">
            <v>5 S 01 100 27</v>
          </cell>
          <cell r="B1038" t="str">
            <v>Esc. carga transp. mat 1a cat DMT 1000 a 1200m c/e</v>
          </cell>
          <cell r="E1038" t="str">
            <v>m3</v>
          </cell>
          <cell r="F1038">
            <v>5.39</v>
          </cell>
        </row>
        <row r="1039">
          <cell r="A1039" t="str">
            <v>5 S 01 100 28</v>
          </cell>
          <cell r="B1039" t="str">
            <v>Esc. carga transp. mat 1a cat DMT 1200 a 1400m c/e</v>
          </cell>
          <cell r="E1039" t="str">
            <v>m3</v>
          </cell>
          <cell r="F1039">
            <v>5.6</v>
          </cell>
        </row>
        <row r="1040">
          <cell r="A1040" t="str">
            <v>5 S 01 100 29</v>
          </cell>
          <cell r="B1040" t="str">
            <v>Esc. carga transp. mat 1a cat DMT 1400 a 1600m c/e</v>
          </cell>
          <cell r="E1040" t="str">
            <v>m3</v>
          </cell>
          <cell r="F1040">
            <v>5.87</v>
          </cell>
        </row>
        <row r="1041">
          <cell r="A1041" t="str">
            <v>5 S 01 100 30</v>
          </cell>
          <cell r="B1041" t="str">
            <v>Esc. carga transp .mat 1a cat DMT 1600 a 1800m c/e</v>
          </cell>
          <cell r="E1041" t="str">
            <v>m3</v>
          </cell>
          <cell r="F1041">
            <v>6.04</v>
          </cell>
        </row>
        <row r="1042">
          <cell r="A1042" t="str">
            <v>5 S 01 100 31</v>
          </cell>
          <cell r="B1042" t="str">
            <v>Esc. carga transp. mat 1a cat DMT 1800 a 2000m c/e</v>
          </cell>
          <cell r="E1042" t="str">
            <v>m3</v>
          </cell>
          <cell r="F1042">
            <v>6.25</v>
          </cell>
        </row>
        <row r="1043">
          <cell r="A1043" t="str">
            <v>5 S 01 100 32</v>
          </cell>
          <cell r="B1043" t="str">
            <v>Esc. carga transp. mat 1a cat DMT 2000 a 3000m c/e</v>
          </cell>
          <cell r="E1043" t="str">
            <v>m3</v>
          </cell>
          <cell r="F1043">
            <v>7.1</v>
          </cell>
        </row>
        <row r="1044">
          <cell r="A1044" t="str">
            <v>5 S 01 100 33</v>
          </cell>
          <cell r="B1044" t="str">
            <v>Esc. carga transp. mat 1a cat DMT 3000 a 5000m c/e</v>
          </cell>
          <cell r="E1044" t="str">
            <v>m3</v>
          </cell>
          <cell r="F1044">
            <v>9.44</v>
          </cell>
        </row>
        <row r="1045">
          <cell r="A1045" t="str">
            <v>5 S 01 101 01</v>
          </cell>
          <cell r="B1045" t="str">
            <v>Esc. carga transp. mat 2a cat DMT 50m</v>
          </cell>
          <cell r="E1045" t="str">
            <v>m3</v>
          </cell>
          <cell r="F1045">
            <v>2.16</v>
          </cell>
        </row>
        <row r="1046">
          <cell r="A1046" t="str">
            <v>5 S 01 101 09</v>
          </cell>
          <cell r="B1046" t="str">
            <v>Esc. carga tr. mat 2a c. DMT 50 a 200m c/carreg</v>
          </cell>
          <cell r="E1046" t="str">
            <v>m3</v>
          </cell>
          <cell r="F1046">
            <v>6.39</v>
          </cell>
        </row>
        <row r="1047">
          <cell r="A1047" t="str">
            <v>5 S 01 101 10</v>
          </cell>
          <cell r="B1047" t="str">
            <v>Esc. carga tr. mat 2a c. DMT 200 a 400m c/carreg</v>
          </cell>
          <cell r="E1047" t="str">
            <v>m3</v>
          </cell>
          <cell r="F1047">
            <v>6.89</v>
          </cell>
        </row>
        <row r="1048">
          <cell r="A1048" t="str">
            <v>5 S 01 101 11</v>
          </cell>
          <cell r="B1048" t="str">
            <v>Esc. carga tr. mat 2a c. DMT 400 a 600m c/carreg</v>
          </cell>
          <cell r="E1048" t="str">
            <v>m3</v>
          </cell>
          <cell r="F1048">
            <v>7.17</v>
          </cell>
        </row>
        <row r="1049">
          <cell r="A1049" t="str">
            <v>5 S 01 101 12</v>
          </cell>
          <cell r="B1049" t="str">
            <v>Esc. carga tr. mat 2a c. DMT 600 a 800m c/carreg</v>
          </cell>
          <cell r="E1049" t="str">
            <v>m3</v>
          </cell>
          <cell r="F1049">
            <v>7.62</v>
          </cell>
        </row>
        <row r="1050">
          <cell r="A1050" t="str">
            <v>5 S 01 101 13</v>
          </cell>
          <cell r="B1050" t="str">
            <v>Esc. carga tr. mat 2a c. DMT 800 a 1000m c/carreg</v>
          </cell>
          <cell r="E1050" t="str">
            <v>m3</v>
          </cell>
          <cell r="F1050">
            <v>7.93</v>
          </cell>
        </row>
        <row r="1051">
          <cell r="A1051" t="str">
            <v>5 S 01 101 14</v>
          </cell>
          <cell r="B1051" t="str">
            <v>Esc. carga tr. mat 2a c. DMT 1000 a 1200m c/carreg</v>
          </cell>
          <cell r="E1051" t="str">
            <v>m3</v>
          </cell>
          <cell r="F1051">
            <v>8.1300000000000008</v>
          </cell>
        </row>
        <row r="1052">
          <cell r="A1052" t="str">
            <v>5 S 01 101 15</v>
          </cell>
          <cell r="B1052" t="str">
            <v>Esc. carga tr. mat 2a c. DMT 1200 a 1400m c/carreg</v>
          </cell>
          <cell r="E1052" t="str">
            <v>m3</v>
          </cell>
          <cell r="F1052">
            <v>8.4499999999999993</v>
          </cell>
        </row>
        <row r="1053">
          <cell r="A1053" t="str">
            <v>5 S 01 101 16</v>
          </cell>
          <cell r="B1053" t="str">
            <v>Esc. carga tr. mat 2a c. DMT 1400 a 1600m c/carreg</v>
          </cell>
          <cell r="E1053" t="str">
            <v>m3</v>
          </cell>
          <cell r="F1053">
            <v>8.7100000000000009</v>
          </cell>
        </row>
        <row r="1054">
          <cell r="A1054" t="str">
            <v>5 S 01 101 17</v>
          </cell>
          <cell r="B1054" t="str">
            <v>Esc. carga tr. mat 2a c. DMT 1600 a 1800m c/carreg</v>
          </cell>
          <cell r="E1054" t="str">
            <v>m3</v>
          </cell>
          <cell r="F1054">
            <v>8.86</v>
          </cell>
        </row>
        <row r="1055">
          <cell r="A1055" t="str">
            <v>5 S 01 101 18</v>
          </cell>
          <cell r="B1055" t="str">
            <v>Esc. carga tr. mat 2a c. DMT 1800 a 2000m c/carreg</v>
          </cell>
          <cell r="E1055" t="str">
            <v>m3</v>
          </cell>
          <cell r="F1055">
            <v>9.25</v>
          </cell>
        </row>
        <row r="1056">
          <cell r="A1056" t="str">
            <v>5 S 01 101 19</v>
          </cell>
          <cell r="B1056" t="str">
            <v>Esc. carga tr. mat 2a c. DMT 2000 a 3000m c/carreg</v>
          </cell>
          <cell r="E1056" t="str">
            <v>m3</v>
          </cell>
          <cell r="F1056">
            <v>10.220000000000001</v>
          </cell>
        </row>
        <row r="1057">
          <cell r="A1057" t="str">
            <v>5 S 01 101 20</v>
          </cell>
          <cell r="B1057" t="str">
            <v>Esc. carga tr. mat 2a c. DMT 3000 a 5000m c/carreg</v>
          </cell>
          <cell r="E1057" t="str">
            <v>m3</v>
          </cell>
          <cell r="F1057">
            <v>12.81</v>
          </cell>
        </row>
        <row r="1058">
          <cell r="A1058" t="str">
            <v>5 S 01 101 22</v>
          </cell>
          <cell r="B1058" t="str">
            <v>Esc. carga transp. mat 2a cat DMT 50 a 200m c/e</v>
          </cell>
          <cell r="E1058" t="str">
            <v>m3</v>
          </cell>
          <cell r="F1058">
            <v>5.46</v>
          </cell>
        </row>
        <row r="1059">
          <cell r="A1059" t="str">
            <v>5 S 01 101 23</v>
          </cell>
          <cell r="B1059" t="str">
            <v>Esc. carga transp. mat 2a cat DMT 200 a 400m c/e</v>
          </cell>
          <cell r="E1059" t="str">
            <v>m3</v>
          </cell>
          <cell r="F1059">
            <v>5.83</v>
          </cell>
        </row>
        <row r="1060">
          <cell r="A1060" t="str">
            <v>5 S 01 101 24</v>
          </cell>
          <cell r="B1060" t="str">
            <v>Esc. carga transp. mat 2a cat DMT 400 a 600m c/e</v>
          </cell>
          <cell r="E1060" t="str">
            <v>m3</v>
          </cell>
          <cell r="F1060">
            <v>6.26</v>
          </cell>
        </row>
        <row r="1061">
          <cell r="A1061" t="str">
            <v>5 S 01 101 25</v>
          </cell>
          <cell r="B1061" t="str">
            <v>Esc. carga transp. mat 2a cat DMT 600 a 800m c/e</v>
          </cell>
          <cell r="E1061" t="str">
            <v>m3</v>
          </cell>
          <cell r="F1061">
            <v>6.63</v>
          </cell>
        </row>
        <row r="1062">
          <cell r="A1062" t="str">
            <v>5 S 01 101 26</v>
          </cell>
          <cell r="B1062" t="str">
            <v>Esc. carga transp. mat 2a cat DMT 800 a 1000m c/e</v>
          </cell>
          <cell r="E1062" t="str">
            <v>m3</v>
          </cell>
          <cell r="F1062">
            <v>6.91</v>
          </cell>
        </row>
        <row r="1063">
          <cell r="A1063" t="str">
            <v>5 S 01 101 27</v>
          </cell>
          <cell r="B1063" t="str">
            <v>Esc. carga transp. mat 2a cat DMT 1000 a 1200m c/e</v>
          </cell>
          <cell r="E1063" t="str">
            <v>m3</v>
          </cell>
          <cell r="F1063">
            <v>7.24</v>
          </cell>
        </row>
        <row r="1064">
          <cell r="A1064" t="str">
            <v>5 S 01 101 28</v>
          </cell>
          <cell r="B1064" t="str">
            <v>Esc. carga transp. mat 2a cat DMT 1200 a 1400m c/e</v>
          </cell>
          <cell r="E1064" t="str">
            <v>m3</v>
          </cell>
          <cell r="F1064">
            <v>7.64</v>
          </cell>
        </row>
        <row r="1065">
          <cell r="A1065" t="str">
            <v>5 S 01 101 29</v>
          </cell>
          <cell r="B1065" t="str">
            <v>Esc. carga transp. mat 2a cat DMT 1400 a 1600m c/e</v>
          </cell>
          <cell r="E1065" t="str">
            <v>m3</v>
          </cell>
          <cell r="F1065">
            <v>7.85</v>
          </cell>
        </row>
        <row r="1066">
          <cell r="A1066" t="str">
            <v>5 S 01 101 30</v>
          </cell>
          <cell r="B1066" t="str">
            <v>Esc. carga transp. mat 2a cat DMT 1600 a 1800m c/e</v>
          </cell>
          <cell r="E1066" t="str">
            <v>m3</v>
          </cell>
          <cell r="F1066">
            <v>8.01</v>
          </cell>
        </row>
        <row r="1067">
          <cell r="A1067" t="str">
            <v>5 S 01 101 31</v>
          </cell>
          <cell r="B1067" t="str">
            <v>Esc. carga transp. mat 2a cat DMT 1800 a 2000m c/e</v>
          </cell>
          <cell r="E1067" t="str">
            <v>m3</v>
          </cell>
          <cell r="F1067">
            <v>8.36</v>
          </cell>
        </row>
        <row r="1068">
          <cell r="A1068" t="str">
            <v>5 S 01 101 32</v>
          </cell>
          <cell r="B1068" t="str">
            <v>Esc. carga transp. mat 2a cat DMT 2000 a 3000m c/e</v>
          </cell>
          <cell r="E1068" t="str">
            <v>m3</v>
          </cell>
          <cell r="F1068">
            <v>9.41</v>
          </cell>
        </row>
        <row r="1069">
          <cell r="A1069" t="str">
            <v>5 S 01 101 33</v>
          </cell>
          <cell r="B1069" t="str">
            <v>Esc. carga transp. mat 2a cat DMT 3000 a 5000m c/e</v>
          </cell>
          <cell r="E1069" t="str">
            <v>m3</v>
          </cell>
          <cell r="F1069">
            <v>12</v>
          </cell>
        </row>
        <row r="1070">
          <cell r="A1070" t="str">
            <v>5 S 01 102 01</v>
          </cell>
          <cell r="B1070" t="str">
            <v>Esc. carga transp. mat 3a cat DMT até 50m</v>
          </cell>
          <cell r="E1070" t="str">
            <v>m3</v>
          </cell>
          <cell r="F1070">
            <v>19.3</v>
          </cell>
        </row>
        <row r="1071">
          <cell r="A1071" t="str">
            <v>5 S 01 102 02</v>
          </cell>
          <cell r="B1071" t="str">
            <v>Esc. carga transp. mat 3a cat DMT 50 a 200m</v>
          </cell>
          <cell r="E1071" t="str">
            <v>m3</v>
          </cell>
          <cell r="F1071">
            <v>21.71</v>
          </cell>
        </row>
        <row r="1072">
          <cell r="A1072" t="str">
            <v>5 S 01 102 03</v>
          </cell>
          <cell r="B1072" t="str">
            <v>Esc. carga transp. mat 3a cat DMT 200 a 400m</v>
          </cell>
          <cell r="E1072" t="str">
            <v>m3</v>
          </cell>
          <cell r="F1072">
            <v>22.35</v>
          </cell>
        </row>
        <row r="1073">
          <cell r="A1073" t="str">
            <v>5 S 01 102 04</v>
          </cell>
          <cell r="B1073" t="str">
            <v>Esc. carga transp. mat 3a cat DMT 400 a 600m</v>
          </cell>
          <cell r="E1073" t="str">
            <v>m3</v>
          </cell>
          <cell r="F1073">
            <v>23.12</v>
          </cell>
        </row>
        <row r="1074">
          <cell r="A1074" t="str">
            <v>5 S 01 102 05</v>
          </cell>
          <cell r="B1074" t="str">
            <v>Esc. carga transp. mat 3a cat DMT 600 a 800m</v>
          </cell>
          <cell r="E1074" t="str">
            <v>m3</v>
          </cell>
          <cell r="F1074">
            <v>23.81</v>
          </cell>
        </row>
        <row r="1075">
          <cell r="A1075" t="str">
            <v>5 S 01 102 06</v>
          </cell>
          <cell r="B1075" t="str">
            <v>Esc. carga transp. mat 3a cat DMT 800 a 1000m</v>
          </cell>
          <cell r="E1075" t="str">
            <v>m3</v>
          </cell>
          <cell r="F1075">
            <v>24.25</v>
          </cell>
        </row>
        <row r="1076">
          <cell r="A1076" t="str">
            <v>5 S 01 102 07</v>
          </cell>
          <cell r="B1076" t="str">
            <v>Esc. carga transp. mat 3a cat DMT 1000 a 1200m</v>
          </cell>
          <cell r="E1076" t="str">
            <v>m3</v>
          </cell>
          <cell r="F1076">
            <v>24.68</v>
          </cell>
        </row>
        <row r="1077">
          <cell r="A1077" t="str">
            <v>5 S 01 510 00</v>
          </cell>
          <cell r="B1077" t="str">
            <v>Compactação de aterros a 95% proctor normal</v>
          </cell>
          <cell r="E1077" t="str">
            <v>m3</v>
          </cell>
          <cell r="F1077">
            <v>1.7</v>
          </cell>
        </row>
        <row r="1078">
          <cell r="A1078" t="str">
            <v>5 S 01 511 00</v>
          </cell>
          <cell r="B1078" t="str">
            <v>Compactação de aterros a 100% proctor normal</v>
          </cell>
          <cell r="E1078" t="str">
            <v>m3</v>
          </cell>
          <cell r="F1078">
            <v>2.02</v>
          </cell>
        </row>
        <row r="1079">
          <cell r="A1079" t="str">
            <v>5 S 01 513 01</v>
          </cell>
          <cell r="B1079" t="str">
            <v>Compactação de material de "bota-fora"</v>
          </cell>
          <cell r="E1079" t="str">
            <v>m3</v>
          </cell>
          <cell r="F1079">
            <v>1.3</v>
          </cell>
        </row>
        <row r="1080">
          <cell r="A1080" t="str">
            <v>5 S 02 100 00</v>
          </cell>
          <cell r="B1080" t="str">
            <v>Reforço do subleito</v>
          </cell>
          <cell r="E1080" t="str">
            <v>m3</v>
          </cell>
          <cell r="F1080">
            <v>8.57</v>
          </cell>
        </row>
        <row r="1081">
          <cell r="A1081" t="str">
            <v>5 S 02 110 00</v>
          </cell>
          <cell r="B1081" t="str">
            <v>Regularização do subleito</v>
          </cell>
          <cell r="E1081" t="str">
            <v>m2</v>
          </cell>
          <cell r="F1081">
            <v>0.53</v>
          </cell>
        </row>
        <row r="1082">
          <cell r="A1082" t="str">
            <v>5 S 02 110 01</v>
          </cell>
          <cell r="B1082" t="str">
            <v>Regul. subleito c/ fresa. corte contr. aut. greide</v>
          </cell>
          <cell r="E1082" t="str">
            <v>m2</v>
          </cell>
          <cell r="F1082">
            <v>0.83</v>
          </cell>
        </row>
        <row r="1083">
          <cell r="A1083" t="str">
            <v>5 S 02 200 00</v>
          </cell>
          <cell r="B1083" t="str">
            <v>Sub-base solo estabilizado granul. s/ mistura</v>
          </cell>
          <cell r="E1083" t="str">
            <v>m3</v>
          </cell>
          <cell r="F1083">
            <v>8.57</v>
          </cell>
        </row>
        <row r="1084">
          <cell r="A1084" t="str">
            <v>5 S 02 200 01</v>
          </cell>
          <cell r="B1084" t="str">
            <v>Base solo estabilizado granul. s/ mistura</v>
          </cell>
          <cell r="E1084" t="str">
            <v>m3</v>
          </cell>
          <cell r="F1084">
            <v>8.57</v>
          </cell>
        </row>
        <row r="1085">
          <cell r="A1085" t="str">
            <v>5 S 02 201 00</v>
          </cell>
          <cell r="B1085" t="str">
            <v>Recomposição camada de base s/ adição de material</v>
          </cell>
          <cell r="E1085" t="str">
            <v>m2</v>
          </cell>
          <cell r="F1085">
            <v>0.53</v>
          </cell>
        </row>
        <row r="1086">
          <cell r="A1086" t="str">
            <v>5 S 02 210 00</v>
          </cell>
          <cell r="B1086" t="str">
            <v>Sub-base estabiliz. granul. c/ mist. solo na pista</v>
          </cell>
          <cell r="E1086" t="str">
            <v>m3</v>
          </cell>
          <cell r="F1086">
            <v>9.07</v>
          </cell>
        </row>
        <row r="1087">
          <cell r="A1087" t="str">
            <v>5 S 02 210 01</v>
          </cell>
          <cell r="B1087" t="str">
            <v>Sub-base estab. granul.c/mist. solo-areia na pista</v>
          </cell>
          <cell r="E1087" t="str">
            <v>m3</v>
          </cell>
          <cell r="F1087">
            <v>10.43</v>
          </cell>
        </row>
        <row r="1088">
          <cell r="A1088" t="str">
            <v>5 S 02 210 02</v>
          </cell>
          <cell r="B1088" t="str">
            <v>Base estabiliz.granul.c/ mist. solo areia na pista</v>
          </cell>
          <cell r="E1088" t="str">
            <v>m3</v>
          </cell>
          <cell r="F1088">
            <v>10.43</v>
          </cell>
        </row>
        <row r="1089">
          <cell r="A1089" t="str">
            <v>5 S 02 220 00</v>
          </cell>
          <cell r="B1089" t="str">
            <v>Base estabilizada granul. c/ mistura solo-brita</v>
          </cell>
          <cell r="E1089" t="str">
            <v>m3</v>
          </cell>
          <cell r="F1089">
            <v>27.52</v>
          </cell>
        </row>
        <row r="1090">
          <cell r="A1090" t="str">
            <v>5 S 02 230 00</v>
          </cell>
          <cell r="B1090" t="str">
            <v>Base de brita graduada</v>
          </cell>
          <cell r="E1090" t="str">
            <v>m3</v>
          </cell>
          <cell r="F1090">
            <v>43.43</v>
          </cell>
        </row>
        <row r="1091">
          <cell r="A1091" t="str">
            <v>5 S 02 230 01</v>
          </cell>
          <cell r="B1091" t="str">
            <v>Base brita grad.c/distr.agreg. contr. autom.greide</v>
          </cell>
          <cell r="E1091" t="str">
            <v>m3</v>
          </cell>
          <cell r="F1091">
            <v>44.54</v>
          </cell>
        </row>
        <row r="1092">
          <cell r="A1092" t="str">
            <v>5 S 02 231 00</v>
          </cell>
          <cell r="B1092" t="str">
            <v>Base de macadame hidraúlico</v>
          </cell>
          <cell r="E1092" t="str">
            <v>m3</v>
          </cell>
          <cell r="F1092">
            <v>38.22</v>
          </cell>
        </row>
        <row r="1093">
          <cell r="A1093" t="str">
            <v>5 S 02 240 11</v>
          </cell>
          <cell r="B1093" t="str">
            <v>Recomposição camada de base c/ adição de cimento</v>
          </cell>
          <cell r="E1093" t="str">
            <v>m3</v>
          </cell>
          <cell r="F1093">
            <v>52.12</v>
          </cell>
        </row>
        <row r="1094">
          <cell r="A1094" t="str">
            <v>5 S 02 241 01</v>
          </cell>
          <cell r="B1094" t="str">
            <v>Base de solo cimento com mistura em usina</v>
          </cell>
          <cell r="E1094" t="str">
            <v>m3</v>
          </cell>
          <cell r="F1094">
            <v>109.61</v>
          </cell>
        </row>
        <row r="1095">
          <cell r="A1095" t="str">
            <v>5 S 02 243 01</v>
          </cell>
          <cell r="B1095" t="str">
            <v>Sub-base solo melhorado c/cimento c/mist. em usina</v>
          </cell>
          <cell r="E1095" t="str">
            <v>m3</v>
          </cell>
          <cell r="F1095">
            <v>64.09</v>
          </cell>
        </row>
        <row r="1096">
          <cell r="A1096" t="str">
            <v>5 S 02 249 11</v>
          </cell>
          <cell r="B1096" t="str">
            <v>Recomp. base c/ demol. do rev. e incorp. à base</v>
          </cell>
          <cell r="E1096" t="str">
            <v>m3</v>
          </cell>
          <cell r="F1096">
            <v>12.8</v>
          </cell>
        </row>
        <row r="1097">
          <cell r="A1097" t="str">
            <v>5 S 02 300 00</v>
          </cell>
          <cell r="B1097" t="str">
            <v>Imprimação</v>
          </cell>
          <cell r="E1097" t="str">
            <v>m2</v>
          </cell>
          <cell r="F1097">
            <v>0.17</v>
          </cell>
        </row>
        <row r="1098">
          <cell r="A1098" t="str">
            <v>5 S 02 400 00</v>
          </cell>
          <cell r="B1098" t="str">
            <v>Pintura de ligação</v>
          </cell>
          <cell r="E1098" t="str">
            <v>m2</v>
          </cell>
          <cell r="F1098">
            <v>0.1</v>
          </cell>
        </row>
        <row r="1099">
          <cell r="A1099" t="str">
            <v>5 S 02 500 00</v>
          </cell>
          <cell r="B1099" t="str">
            <v>Tratamento superficial simples c/ CAP</v>
          </cell>
          <cell r="E1099" t="str">
            <v>m2</v>
          </cell>
          <cell r="F1099">
            <v>0.5</v>
          </cell>
        </row>
        <row r="1100">
          <cell r="A1100" t="str">
            <v>5 S 02 500 01</v>
          </cell>
          <cell r="B1100" t="str">
            <v>Tratamento superficial simples c/ emulsão</v>
          </cell>
          <cell r="E1100" t="str">
            <v>m2</v>
          </cell>
          <cell r="F1100">
            <v>0.47</v>
          </cell>
        </row>
        <row r="1101">
          <cell r="A1101" t="str">
            <v>5 S 02 500 02</v>
          </cell>
          <cell r="B1101" t="str">
            <v>Tratamento superficial simples c/ banho diluído</v>
          </cell>
          <cell r="E1101" t="str">
            <v>m2</v>
          </cell>
          <cell r="F1101">
            <v>0.54</v>
          </cell>
        </row>
        <row r="1102">
          <cell r="A1102" t="str">
            <v>5 S 02 501 00</v>
          </cell>
          <cell r="B1102" t="str">
            <v>Tratamento superficial duplo c/ CAP</v>
          </cell>
          <cell r="E1102" t="str">
            <v>m2</v>
          </cell>
          <cell r="F1102">
            <v>1.49</v>
          </cell>
        </row>
        <row r="1103">
          <cell r="A1103" t="str">
            <v>5 S 02 501 01</v>
          </cell>
          <cell r="B1103" t="str">
            <v>Tratamento superficial duplo c/ emulsão</v>
          </cell>
          <cell r="E1103" t="str">
            <v>m2</v>
          </cell>
          <cell r="F1103">
            <v>1.49</v>
          </cell>
        </row>
        <row r="1104">
          <cell r="A1104" t="str">
            <v>5 S 02 501 02</v>
          </cell>
          <cell r="B1104" t="str">
            <v>Tratamento superficial duplo c/ banho diluído</v>
          </cell>
          <cell r="E1104" t="str">
            <v>m2</v>
          </cell>
          <cell r="F1104">
            <v>1.63</v>
          </cell>
        </row>
        <row r="1105">
          <cell r="A1105" t="str">
            <v>5 S 02 502 00</v>
          </cell>
          <cell r="B1105" t="str">
            <v>Tratamento superficial triplo c/ CAP</v>
          </cell>
          <cell r="E1105" t="str">
            <v>m2</v>
          </cell>
          <cell r="F1105">
            <v>2.14</v>
          </cell>
        </row>
        <row r="1106">
          <cell r="A1106" t="str">
            <v>5 S 02 502 01</v>
          </cell>
          <cell r="B1106" t="str">
            <v>Tratamento superficial triplo c/ emulsão</v>
          </cell>
          <cell r="E1106" t="str">
            <v>m2</v>
          </cell>
          <cell r="F1106">
            <v>2.16</v>
          </cell>
        </row>
        <row r="1107">
          <cell r="A1107" t="str">
            <v>5 S 02 502 02</v>
          </cell>
          <cell r="B1107" t="str">
            <v>Tratamento superficial triplo c/ banho diluído</v>
          </cell>
          <cell r="E1107" t="str">
            <v>m2</v>
          </cell>
          <cell r="F1107">
            <v>2.34</v>
          </cell>
        </row>
        <row r="1108">
          <cell r="A1108" t="str">
            <v>5 S 02 511 01</v>
          </cell>
          <cell r="B1108" t="str">
            <v>Micro-revestimento a frio - Microflex 0,8cm</v>
          </cell>
          <cell r="E1108" t="str">
            <v>m2</v>
          </cell>
          <cell r="F1108">
            <v>1.22</v>
          </cell>
        </row>
        <row r="1109">
          <cell r="A1109" t="str">
            <v>5 S 02 511 02</v>
          </cell>
          <cell r="B1109" t="str">
            <v>Micro-revestimento a frio - Microflex 1,5 cm</v>
          </cell>
          <cell r="E1109" t="str">
            <v>m2</v>
          </cell>
          <cell r="F1109">
            <v>2.39</v>
          </cell>
        </row>
        <row r="1110">
          <cell r="A1110" t="str">
            <v>5 S 02 511 03</v>
          </cell>
          <cell r="B1110" t="str">
            <v>Micro-revestimento a frio - Microflex 2,0 cm</v>
          </cell>
          <cell r="E1110" t="str">
            <v>m2</v>
          </cell>
          <cell r="F1110">
            <v>3.17</v>
          </cell>
        </row>
        <row r="1111">
          <cell r="A1111" t="str">
            <v>5 S 02 511 04</v>
          </cell>
          <cell r="B1111" t="str">
            <v>Micro-revestimento a frio - Microflex - 2,5 cm</v>
          </cell>
          <cell r="E1111" t="str">
            <v>m2</v>
          </cell>
          <cell r="F1111">
            <v>3.73</v>
          </cell>
        </row>
        <row r="1112">
          <cell r="A1112" t="str">
            <v>5 S 02 512 01</v>
          </cell>
          <cell r="B1112" t="str">
            <v>Lama asfáltica fina (granulometrias I e II)</v>
          </cell>
          <cell r="E1112" t="str">
            <v>m2</v>
          </cell>
          <cell r="F1112">
            <v>0.52</v>
          </cell>
        </row>
        <row r="1113">
          <cell r="A1113" t="str">
            <v>5 S 02 512 02</v>
          </cell>
          <cell r="B1113" t="str">
            <v>Lama asfáltica grossa (granulometrias III e IV)</v>
          </cell>
          <cell r="E1113" t="str">
            <v>m2</v>
          </cell>
          <cell r="F1113">
            <v>0.93</v>
          </cell>
        </row>
        <row r="1114">
          <cell r="A1114" t="str">
            <v>5 S 02 530 00</v>
          </cell>
          <cell r="B1114" t="str">
            <v>Pré-misturado a frio</v>
          </cell>
          <cell r="E1114" t="str">
            <v>m3</v>
          </cell>
          <cell r="F1114">
            <v>61.21</v>
          </cell>
        </row>
        <row r="1115">
          <cell r="A1115" t="str">
            <v>5 S 02 531 00</v>
          </cell>
          <cell r="B1115" t="str">
            <v>Macadame betuminoso por penetração</v>
          </cell>
          <cell r="E1115" t="str">
            <v>m3</v>
          </cell>
          <cell r="F1115">
            <v>51.61</v>
          </cell>
        </row>
        <row r="1116">
          <cell r="A1116" t="str">
            <v>5 S 02 532 00</v>
          </cell>
          <cell r="B1116" t="str">
            <v>Areia-asfalto a quente</v>
          </cell>
          <cell r="E1116" t="str">
            <v>t</v>
          </cell>
          <cell r="F1116">
            <v>39.270000000000003</v>
          </cell>
        </row>
        <row r="1117">
          <cell r="A1117" t="str">
            <v>5 S 02 540 01</v>
          </cell>
          <cell r="B1117" t="str">
            <v>Conc. betumin.usinado a quente - capa de rolamento</v>
          </cell>
          <cell r="E1117" t="str">
            <v>t</v>
          </cell>
          <cell r="F1117">
            <v>34.75</v>
          </cell>
        </row>
        <row r="1118">
          <cell r="A1118" t="str">
            <v>5 S 02 540 02</v>
          </cell>
          <cell r="B1118" t="str">
            <v>Concreto betuminoso usinado a quente - binder</v>
          </cell>
          <cell r="E1118" t="str">
            <v>t</v>
          </cell>
          <cell r="F1118">
            <v>34.22</v>
          </cell>
        </row>
        <row r="1119">
          <cell r="A1119" t="str">
            <v>5 S 02 540 11</v>
          </cell>
          <cell r="B1119" t="str">
            <v>CBUQ reciclado a quente no local</v>
          </cell>
          <cell r="E1119" t="str">
            <v>t</v>
          </cell>
          <cell r="F1119" t="str">
            <v>excluído</v>
          </cell>
        </row>
        <row r="1120">
          <cell r="A1120" t="str">
            <v>5 S 02 540 12</v>
          </cell>
          <cell r="B1120" t="str">
            <v>CBUQ reciclado em usina fixa</v>
          </cell>
          <cell r="E1120" t="str">
            <v>t</v>
          </cell>
          <cell r="F1120">
            <v>29.87</v>
          </cell>
        </row>
        <row r="1121">
          <cell r="A1121" t="str">
            <v>5 S 02 600 00</v>
          </cell>
          <cell r="B1121" t="str">
            <v>Manta sintét. p/ recap.asfál.- fornec. e aplicação</v>
          </cell>
          <cell r="E1121" t="str">
            <v>m2</v>
          </cell>
          <cell r="F1121">
            <v>4.68</v>
          </cell>
        </row>
        <row r="1122">
          <cell r="A1122" t="str">
            <v>5 S 02 607 00</v>
          </cell>
          <cell r="B1122" t="str">
            <v>Concreto cimento portland c/ equip. pequeno porte</v>
          </cell>
          <cell r="E1122" t="str">
            <v>m3</v>
          </cell>
          <cell r="F1122">
            <v>312.11</v>
          </cell>
        </row>
        <row r="1123">
          <cell r="A1123" t="str">
            <v>5 S 02 702 00</v>
          </cell>
          <cell r="B1123" t="str">
            <v>Limpeza e enchimento de junta de pavimento de conc</v>
          </cell>
          <cell r="E1123" t="str">
            <v>m</v>
          </cell>
          <cell r="F1123">
            <v>2.64</v>
          </cell>
        </row>
        <row r="1124">
          <cell r="A1124" t="str">
            <v>5 S 02 905 00</v>
          </cell>
          <cell r="B1124" t="str">
            <v>Remoção mecanizada de revestimento betuminoso</v>
          </cell>
          <cell r="E1124" t="str">
            <v>m3</v>
          </cell>
          <cell r="F1124">
            <v>6.16</v>
          </cell>
        </row>
        <row r="1125">
          <cell r="A1125" t="str">
            <v>5 S 02 905 01</v>
          </cell>
          <cell r="B1125" t="str">
            <v>Remoção manual de revestimento betuminoso</v>
          </cell>
          <cell r="E1125" t="str">
            <v>m3</v>
          </cell>
          <cell r="F1125">
            <v>104.36</v>
          </cell>
        </row>
        <row r="1126">
          <cell r="A1126" t="str">
            <v>5 S 02 906 00</v>
          </cell>
          <cell r="B1126" t="str">
            <v>Remoção mecanizada da camada granular pavimento</v>
          </cell>
          <cell r="E1126" t="str">
            <v>m3</v>
          </cell>
          <cell r="F1126">
            <v>3.95</v>
          </cell>
        </row>
        <row r="1127">
          <cell r="A1127" t="str">
            <v>5 S 02 906 01</v>
          </cell>
          <cell r="B1127" t="str">
            <v>Remoção manual da camada granular do pavimento</v>
          </cell>
          <cell r="E1127" t="str">
            <v>m3</v>
          </cell>
          <cell r="F1127">
            <v>56.65</v>
          </cell>
        </row>
        <row r="1128">
          <cell r="A1128" t="str">
            <v>5 S 02 907 00</v>
          </cell>
          <cell r="B1128" t="str">
            <v>Remoção mecanizada material de baixa capac.suporte</v>
          </cell>
          <cell r="E1128" t="str">
            <v>m3</v>
          </cell>
          <cell r="F1128">
            <v>3.89</v>
          </cell>
        </row>
        <row r="1129">
          <cell r="A1129" t="str">
            <v>5 S 02 907 01</v>
          </cell>
          <cell r="B1129" t="str">
            <v>Remoção manual de material de baixa capac.suporte</v>
          </cell>
          <cell r="E1129" t="str">
            <v>m3</v>
          </cell>
          <cell r="F1129">
            <v>48</v>
          </cell>
        </row>
        <row r="1130">
          <cell r="A1130" t="str">
            <v>5 S 02 908 00</v>
          </cell>
          <cell r="B1130" t="str">
            <v>Arrancamento e remoção de paralelepípedos</v>
          </cell>
          <cell r="E1130" t="str">
            <v>m2</v>
          </cell>
          <cell r="F1130">
            <v>13.14</v>
          </cell>
        </row>
        <row r="1131">
          <cell r="A1131" t="str">
            <v>5 S 02 909 00</v>
          </cell>
          <cell r="B1131" t="str">
            <v>Arrancamento e remoção de meios-fios</v>
          </cell>
          <cell r="E1131" t="str">
            <v>m3</v>
          </cell>
          <cell r="F1131">
            <v>71.58</v>
          </cell>
        </row>
        <row r="1132">
          <cell r="A1132" t="str">
            <v>5 S 02 990 11</v>
          </cell>
          <cell r="B1132" t="str">
            <v>Fresagem contínua do revest. betuminoso</v>
          </cell>
          <cell r="E1132" t="str">
            <v>m3</v>
          </cell>
          <cell r="F1132">
            <v>93.45</v>
          </cell>
        </row>
        <row r="1133">
          <cell r="A1133" t="str">
            <v>5 S 02 990 12</v>
          </cell>
          <cell r="B1133" t="str">
            <v>Fresagem descontínua revest. betuminoso</v>
          </cell>
          <cell r="E1133" t="str">
            <v>m3</v>
          </cell>
          <cell r="F1133">
            <v>129.79</v>
          </cell>
        </row>
        <row r="1134">
          <cell r="A1134" t="str">
            <v>5 S 04 300 16</v>
          </cell>
          <cell r="B1134" t="str">
            <v>Bueiro met. chapas múltiplas D=1,60m galv.</v>
          </cell>
          <cell r="E1134" t="str">
            <v>m</v>
          </cell>
          <cell r="F1134">
            <v>1028.1099999999999</v>
          </cell>
        </row>
        <row r="1135">
          <cell r="A1135" t="str">
            <v>5 S 04 300 20</v>
          </cell>
          <cell r="B1135" t="str">
            <v>Bueiro met. chapas múltiplas D=2,00m galv.</v>
          </cell>
          <cell r="E1135" t="str">
            <v>m</v>
          </cell>
          <cell r="F1135">
            <v>1279.3399999999999</v>
          </cell>
        </row>
        <row r="1136">
          <cell r="A1136" t="str">
            <v>5 S 04 301 16</v>
          </cell>
          <cell r="B1136" t="str">
            <v>Bueiro met. chapas múltiplas D=1,60m rev. epoxy</v>
          </cell>
          <cell r="E1136" t="str">
            <v>m</v>
          </cell>
          <cell r="F1136">
            <v>1076.94</v>
          </cell>
        </row>
        <row r="1137">
          <cell r="A1137" t="str">
            <v>5 S 04 301 20</v>
          </cell>
          <cell r="B1137" t="str">
            <v>Bueiro met. chapas múltiplas D=2,00m rev. epoxy</v>
          </cell>
          <cell r="E1137" t="str">
            <v>m</v>
          </cell>
          <cell r="F1137">
            <v>1339.98</v>
          </cell>
        </row>
        <row r="1138">
          <cell r="A1138" t="str">
            <v>5 S 04 310 16</v>
          </cell>
          <cell r="B1138" t="str">
            <v>Bueiro met. s/ interrup. de tráf. D=1,60m galv.</v>
          </cell>
          <cell r="E1138" t="str">
            <v>m</v>
          </cell>
          <cell r="F1138">
            <v>1958.05</v>
          </cell>
        </row>
        <row r="1139">
          <cell r="A1139" t="str">
            <v>5 S 04 310 20</v>
          </cell>
          <cell r="B1139" t="str">
            <v>Bueiro met. s/ interrup. de tráf. D=2,00m galv.</v>
          </cell>
          <cell r="E1139" t="str">
            <v>m</v>
          </cell>
          <cell r="F1139">
            <v>2435.4499999999998</v>
          </cell>
        </row>
        <row r="1140">
          <cell r="A1140" t="str">
            <v>5 S 04 311 16</v>
          </cell>
          <cell r="B1140" t="str">
            <v>Bueiro met.s/interrupção traf. D=1,60 m rev.epoxy</v>
          </cell>
          <cell r="E1140" t="str">
            <v>m</v>
          </cell>
          <cell r="F1140">
            <v>2031.03</v>
          </cell>
        </row>
        <row r="1141">
          <cell r="A1141" t="str">
            <v>5 S 04 311 20</v>
          </cell>
          <cell r="B1141" t="str">
            <v>Bueiro met.s/interrupção tráf. D=2,00 m rev. epoxy</v>
          </cell>
          <cell r="E1141" t="str">
            <v>m</v>
          </cell>
          <cell r="F1141">
            <v>2442.35</v>
          </cell>
        </row>
        <row r="1142">
          <cell r="A1142" t="str">
            <v>5 S 04 999 01</v>
          </cell>
          <cell r="B1142" t="str">
            <v>Remoção de bueiros existentes</v>
          </cell>
          <cell r="E1142" t="str">
            <v>m</v>
          </cell>
          <cell r="F1142">
            <v>36.86</v>
          </cell>
        </row>
        <row r="1143">
          <cell r="A1143" t="str">
            <v>5 S 04 999 04</v>
          </cell>
          <cell r="B1143" t="str">
            <v>Restauração de disp. danif. com concr. fck=12 MPa</v>
          </cell>
          <cell r="E1143" t="str">
            <v>m3</v>
          </cell>
          <cell r="F1143">
            <v>246.17</v>
          </cell>
        </row>
        <row r="1144">
          <cell r="A1144" t="str">
            <v>5 S 04 999 07</v>
          </cell>
          <cell r="B1144" t="str">
            <v>Demolição de dispositivos de concreto simples</v>
          </cell>
          <cell r="E1144" t="str">
            <v>m3</v>
          </cell>
          <cell r="F1144">
            <v>67.47</v>
          </cell>
        </row>
        <row r="1145">
          <cell r="A1145" t="str">
            <v>5 S 04 999 08</v>
          </cell>
          <cell r="B1145" t="str">
            <v>Demolição de dispositivos de concreto armado</v>
          </cell>
          <cell r="E1145" t="str">
            <v>m3</v>
          </cell>
          <cell r="F1145">
            <v>306.33</v>
          </cell>
        </row>
        <row r="1146">
          <cell r="A1146" t="str">
            <v>5 S 05 100 00</v>
          </cell>
          <cell r="B1146" t="str">
            <v>Enleivamento</v>
          </cell>
          <cell r="E1146" t="str">
            <v>m2</v>
          </cell>
          <cell r="F1146">
            <v>3.92</v>
          </cell>
        </row>
        <row r="1147">
          <cell r="A1147" t="str">
            <v>5 S 05 102 00</v>
          </cell>
          <cell r="B1147" t="str">
            <v>Hidrossemeadura</v>
          </cell>
          <cell r="E1147" t="str">
            <v>m2</v>
          </cell>
          <cell r="F1147">
            <v>0.86</v>
          </cell>
        </row>
        <row r="1148">
          <cell r="A1148" t="str">
            <v>5 S 05 300 01</v>
          </cell>
          <cell r="B1148" t="str">
            <v>Alvenaria de pedra arrumada</v>
          </cell>
          <cell r="E1148" t="str">
            <v>m3</v>
          </cell>
          <cell r="F1148">
            <v>56.22</v>
          </cell>
        </row>
        <row r="1149">
          <cell r="A1149" t="str">
            <v>5 S 05 300 02</v>
          </cell>
          <cell r="B1149" t="str">
            <v>Enrocamento de pedra jogada</v>
          </cell>
          <cell r="E1149" t="str">
            <v>m3</v>
          </cell>
          <cell r="F1149">
            <v>32.03</v>
          </cell>
        </row>
        <row r="1150">
          <cell r="A1150" t="str">
            <v>5 S 05 301 00</v>
          </cell>
          <cell r="B1150" t="str">
            <v>Alvenaria de pedra argamassada</v>
          </cell>
          <cell r="E1150" t="str">
            <v>m3</v>
          </cell>
          <cell r="F1150">
            <v>139.43</v>
          </cell>
        </row>
        <row r="1151">
          <cell r="A1151" t="str">
            <v>5 S 05 302 01</v>
          </cell>
          <cell r="B1151" t="str">
            <v>Muro de gabião tipo caixa</v>
          </cell>
          <cell r="E1151" t="str">
            <v>m3</v>
          </cell>
          <cell r="F1151">
            <v>138.34</v>
          </cell>
        </row>
        <row r="1152">
          <cell r="A1152" t="str">
            <v>5 S 05 303 01</v>
          </cell>
          <cell r="B1152" t="str">
            <v>Terra armada - ECE - greide 0,0&lt;h&lt;6,00m</v>
          </cell>
          <cell r="E1152" t="str">
            <v>m2</v>
          </cell>
          <cell r="F1152">
            <v>196.56</v>
          </cell>
        </row>
        <row r="1153">
          <cell r="A1153" t="str">
            <v>5 S 05 303 02</v>
          </cell>
          <cell r="B1153" t="str">
            <v>Terra armada - ECE - greide 6,0&lt;h&lt;9,00</v>
          </cell>
          <cell r="E1153" t="str">
            <v>m2</v>
          </cell>
          <cell r="F1153">
            <v>220.52</v>
          </cell>
        </row>
        <row r="1154">
          <cell r="A1154" t="str">
            <v>5 S 05 303 03</v>
          </cell>
          <cell r="B1154" t="str">
            <v>Terra armada - ECE - greide 9,0&lt;h&lt;12,00m</v>
          </cell>
          <cell r="E1154" t="str">
            <v>m2</v>
          </cell>
          <cell r="F1154">
            <v>244.38</v>
          </cell>
        </row>
        <row r="1155">
          <cell r="A1155" t="str">
            <v>5 S 05 303 04</v>
          </cell>
          <cell r="B1155" t="str">
            <v>Terra armada - ECE - pé de talude 0,0&lt;h&lt;6,00m</v>
          </cell>
          <cell r="E1155" t="str">
            <v>m2</v>
          </cell>
          <cell r="F1155">
            <v>231.72</v>
          </cell>
        </row>
        <row r="1156">
          <cell r="A1156" t="str">
            <v>5 S 05 303 05</v>
          </cell>
          <cell r="B1156" t="str">
            <v>Terra armada - ECE - pé de talude 6,0&lt;h&lt;9,00m</v>
          </cell>
          <cell r="E1156" t="str">
            <v>m2</v>
          </cell>
          <cell r="F1156">
            <v>260.49</v>
          </cell>
        </row>
        <row r="1157">
          <cell r="A1157" t="str">
            <v>5 S 05 303 06</v>
          </cell>
          <cell r="B1157" t="str">
            <v>Terra armada - ECE - pé de talude 9,0&lt;h&lt;12,00m</v>
          </cell>
          <cell r="E1157" t="str">
            <v>m2</v>
          </cell>
          <cell r="F1157">
            <v>287.66000000000003</v>
          </cell>
        </row>
        <row r="1158">
          <cell r="A1158" t="str">
            <v>5 S 05 303 07</v>
          </cell>
          <cell r="B1158" t="str">
            <v>Terra armada - ECE - encontro portante 0,0&lt;h&lt;6,0m</v>
          </cell>
          <cell r="E1158" t="str">
            <v>m2</v>
          </cell>
          <cell r="F1158">
            <v>421.92</v>
          </cell>
        </row>
        <row r="1159">
          <cell r="A1159" t="str">
            <v>5 S 05 303 08</v>
          </cell>
          <cell r="B1159" t="str">
            <v>Terra armada - ECE - encontro portante 6,0&lt;h&lt;9,00m</v>
          </cell>
          <cell r="E1159" t="str">
            <v>m2</v>
          </cell>
          <cell r="F1159">
            <v>562.24</v>
          </cell>
        </row>
        <row r="1160">
          <cell r="A1160" t="str">
            <v>5 S 05 303 09</v>
          </cell>
          <cell r="B1160" t="str">
            <v>Escamas de concreto armado para terra armada</v>
          </cell>
          <cell r="E1160" t="str">
            <v>m3</v>
          </cell>
          <cell r="F1160">
            <v>535.33000000000004</v>
          </cell>
        </row>
        <row r="1161">
          <cell r="A1161" t="str">
            <v>5 S 05 303 10</v>
          </cell>
          <cell r="B1161" t="str">
            <v>Conc. de soleira e arrem. de maciço de terra arm.</v>
          </cell>
          <cell r="E1161" t="str">
            <v>m3</v>
          </cell>
          <cell r="F1161">
            <v>254.14</v>
          </cell>
        </row>
        <row r="1162">
          <cell r="A1162" t="str">
            <v>5 S 05 303 11</v>
          </cell>
          <cell r="B1162" t="str">
            <v>Montagem de maciço terra armada</v>
          </cell>
          <cell r="E1162" t="str">
            <v>m2</v>
          </cell>
          <cell r="F1162">
            <v>61.95</v>
          </cell>
        </row>
        <row r="1163">
          <cell r="A1163" t="str">
            <v>5 S 05 340 01</v>
          </cell>
          <cell r="B1163" t="str">
            <v>Execução cortina atirantada conc.armado fck=15 MPa</v>
          </cell>
          <cell r="E1163" t="str">
            <v>m3</v>
          </cell>
          <cell r="F1163">
            <v>882.36</v>
          </cell>
        </row>
        <row r="1164">
          <cell r="A1164" t="str">
            <v>5 S 05 900 01</v>
          </cell>
          <cell r="B1164" t="str">
            <v>Execução tirante protendido cortina atirantada</v>
          </cell>
          <cell r="E1164" t="str">
            <v>m</v>
          </cell>
          <cell r="F1164">
            <v>92.75</v>
          </cell>
        </row>
        <row r="1165">
          <cell r="A1165" t="str">
            <v>5 S 06 400 01</v>
          </cell>
          <cell r="B1165" t="str">
            <v>Cêrcas arame farp. c/ mourão conc. seção quadr.</v>
          </cell>
          <cell r="E1165" t="str">
            <v>m</v>
          </cell>
          <cell r="F1165">
            <v>15.13</v>
          </cell>
        </row>
        <row r="1166">
          <cell r="A1166" t="str">
            <v>5 S 06 400 02</v>
          </cell>
          <cell r="B1166" t="str">
            <v>Cerca arame farp. c/ mourão de conc. seção triang</v>
          </cell>
          <cell r="E1166" t="str">
            <v>m</v>
          </cell>
          <cell r="F1166">
            <v>11.7</v>
          </cell>
        </row>
        <row r="1167">
          <cell r="A1167" t="str">
            <v>5 S 06 410 00</v>
          </cell>
          <cell r="B1167" t="str">
            <v>Cêrcas arame farpado com suporte madeira</v>
          </cell>
          <cell r="E1167" t="str">
            <v>m</v>
          </cell>
          <cell r="F1167">
            <v>18.739999999999998</v>
          </cell>
        </row>
        <row r="1168">
          <cell r="A1168" t="str">
            <v>5 S 09 001 07</v>
          </cell>
          <cell r="B1168" t="str">
            <v>Transporte local em rodov. não pavim.</v>
          </cell>
          <cell r="E1168" t="str">
            <v>tkm</v>
          </cell>
          <cell r="F1168">
            <v>0.55000000000000004</v>
          </cell>
        </row>
        <row r="1169">
          <cell r="A1169" t="str">
            <v>5 S 09 001 90</v>
          </cell>
          <cell r="B1169" t="str">
            <v>Transporte comercial c/ carroc. rodov. não pav.</v>
          </cell>
          <cell r="E1169" t="str">
            <v>tkm</v>
          </cell>
          <cell r="F1169">
            <v>0.36</v>
          </cell>
        </row>
        <row r="1170">
          <cell r="A1170" t="str">
            <v>5 S 09 002 07</v>
          </cell>
          <cell r="B1170" t="str">
            <v>Transporte local em rodov. pavim.</v>
          </cell>
          <cell r="E1170" t="str">
            <v>tkm</v>
          </cell>
          <cell r="F1170">
            <v>0.41</v>
          </cell>
        </row>
        <row r="1171">
          <cell r="A1171" t="str">
            <v>5 S 09 002 90</v>
          </cell>
          <cell r="B1171" t="str">
            <v>Transporte comercial c/ carroceria rodov. pav.</v>
          </cell>
          <cell r="E1171" t="str">
            <v>tkm</v>
          </cell>
          <cell r="F1171">
            <v>0.24</v>
          </cell>
        </row>
        <row r="1173">
          <cell r="B1173" t="str">
            <v>MATERIAIS</v>
          </cell>
          <cell r="C1173" t="str">
            <v>Und Com</v>
          </cell>
          <cell r="D1173" t="str">
            <v>Fator de Conversão</v>
          </cell>
          <cell r="E1173" t="str">
            <v>Und</v>
          </cell>
        </row>
        <row r="1174">
          <cell r="A1174" t="str">
            <v>AM01</v>
          </cell>
          <cell r="B1174" t="str">
            <v>Aço D=4,2 mm CA 25</v>
          </cell>
          <cell r="C1174" t="str">
            <v>kg</v>
          </cell>
          <cell r="D1174">
            <v>1</v>
          </cell>
          <cell r="E1174" t="str">
            <v>kg</v>
          </cell>
        </row>
        <row r="1175">
          <cell r="A1175" t="str">
            <v>AM02</v>
          </cell>
          <cell r="B1175" t="str">
            <v>Aço D=6,3 mm CA 25</v>
          </cell>
          <cell r="C1175" t="str">
            <v>kg</v>
          </cell>
          <cell r="D1175">
            <v>1</v>
          </cell>
          <cell r="E1175" t="str">
            <v>kg</v>
          </cell>
        </row>
        <row r="1176">
          <cell r="A1176" t="str">
            <v>AM03</v>
          </cell>
          <cell r="B1176" t="str">
            <v>Aço D=10 mm CA 25</v>
          </cell>
          <cell r="C1176" t="str">
            <v>kg</v>
          </cell>
          <cell r="D1176">
            <v>1</v>
          </cell>
          <cell r="E1176" t="str">
            <v>kg</v>
          </cell>
        </row>
        <row r="1177">
          <cell r="A1177" t="str">
            <v>AM04</v>
          </cell>
          <cell r="B1177" t="str">
            <v>Aço D=6,3 mm CA 50</v>
          </cell>
          <cell r="C1177" t="str">
            <v>kg</v>
          </cell>
          <cell r="D1177">
            <v>1</v>
          </cell>
          <cell r="E1177" t="str">
            <v>kg</v>
          </cell>
        </row>
        <row r="1178">
          <cell r="A1178" t="str">
            <v>AM05</v>
          </cell>
          <cell r="B1178" t="str">
            <v>Aço D=10 mm CA 50</v>
          </cell>
          <cell r="C1178" t="str">
            <v>kg</v>
          </cell>
          <cell r="D1178">
            <v>1</v>
          </cell>
          <cell r="E1178" t="str">
            <v>kg</v>
          </cell>
        </row>
        <row r="1179">
          <cell r="A1179" t="str">
            <v>AM06</v>
          </cell>
          <cell r="B1179" t="str">
            <v>Aço D=4,2 mm CA 60</v>
          </cell>
          <cell r="C1179" t="str">
            <v>kg</v>
          </cell>
          <cell r="D1179">
            <v>1</v>
          </cell>
          <cell r="E1179" t="str">
            <v>kg</v>
          </cell>
        </row>
        <row r="1180">
          <cell r="A1180" t="str">
            <v>AM07</v>
          </cell>
          <cell r="B1180" t="str">
            <v>Aço D=5,0 mm CA 60</v>
          </cell>
          <cell r="C1180" t="str">
            <v>kg</v>
          </cell>
          <cell r="D1180">
            <v>1</v>
          </cell>
          <cell r="E1180" t="str">
            <v>kg</v>
          </cell>
        </row>
        <row r="1181">
          <cell r="A1181" t="str">
            <v>AM08</v>
          </cell>
          <cell r="B1181" t="str">
            <v>Aço D=6,0 mm CA 60</v>
          </cell>
          <cell r="C1181" t="str">
            <v>kg</v>
          </cell>
          <cell r="D1181">
            <v>1</v>
          </cell>
          <cell r="E1181" t="str">
            <v>kg</v>
          </cell>
        </row>
        <row r="1182">
          <cell r="A1182" t="str">
            <v>AM09</v>
          </cell>
          <cell r="B1182" t="str">
            <v>Mandíbula móvel p/ britador 6240C</v>
          </cell>
          <cell r="C1182" t="str">
            <v>un</v>
          </cell>
          <cell r="D1182">
            <v>216</v>
          </cell>
          <cell r="E1182" t="str">
            <v>u/h</v>
          </cell>
        </row>
        <row r="1183">
          <cell r="A1183" t="str">
            <v>AM10</v>
          </cell>
          <cell r="B1183" t="str">
            <v>Mandíbula fixa p/ britador 6240C</v>
          </cell>
          <cell r="C1183" t="str">
            <v>un</v>
          </cell>
          <cell r="D1183">
            <v>133</v>
          </cell>
          <cell r="E1183" t="str">
            <v>u/h</v>
          </cell>
        </row>
        <row r="1184">
          <cell r="A1184" t="str">
            <v>AM11</v>
          </cell>
          <cell r="B1184" t="str">
            <v>Revestimento móvel p/ britador 60TS</v>
          </cell>
          <cell r="C1184" t="str">
            <v>un</v>
          </cell>
          <cell r="D1184">
            <v>381</v>
          </cell>
          <cell r="E1184" t="str">
            <v>u/h</v>
          </cell>
        </row>
        <row r="1185">
          <cell r="A1185" t="str">
            <v>AM12</v>
          </cell>
          <cell r="B1185" t="str">
            <v>Revestimento fixo p/ britador 60TS</v>
          </cell>
          <cell r="C1185" t="str">
            <v>un</v>
          </cell>
          <cell r="D1185">
            <v>395</v>
          </cell>
          <cell r="E1185" t="str">
            <v>u/h</v>
          </cell>
        </row>
        <row r="1186">
          <cell r="A1186" t="str">
            <v>AM19</v>
          </cell>
          <cell r="B1186" t="str">
            <v>Mandíbula fixa p/ britador 4230</v>
          </cell>
          <cell r="C1186" t="str">
            <v>un</v>
          </cell>
          <cell r="D1186">
            <v>150</v>
          </cell>
          <cell r="E1186" t="str">
            <v>u/h</v>
          </cell>
        </row>
        <row r="1187">
          <cell r="A1187" t="str">
            <v>AM20</v>
          </cell>
          <cell r="B1187" t="str">
            <v>Mandíbula móvel p/ britador 4230</v>
          </cell>
          <cell r="C1187" t="str">
            <v>un</v>
          </cell>
          <cell r="D1187">
            <v>100</v>
          </cell>
          <cell r="E1187" t="str">
            <v>u/h</v>
          </cell>
        </row>
        <row r="1188">
          <cell r="A1188" t="str">
            <v>AM25</v>
          </cell>
          <cell r="B1188" t="str">
            <v>Mandíbula móvel para britador 80x50</v>
          </cell>
          <cell r="C1188" t="str">
            <v>un</v>
          </cell>
          <cell r="D1188">
            <v>250</v>
          </cell>
          <cell r="E1188" t="str">
            <v>u/h</v>
          </cell>
        </row>
        <row r="1189">
          <cell r="A1189" t="str">
            <v>AM26</v>
          </cell>
          <cell r="B1189" t="str">
            <v>Mandíbula fixa para britador 80x50</v>
          </cell>
          <cell r="C1189" t="str">
            <v>un</v>
          </cell>
          <cell r="D1189">
            <v>437</v>
          </cell>
          <cell r="E1189" t="str">
            <v>u/h</v>
          </cell>
        </row>
        <row r="1190">
          <cell r="A1190" t="str">
            <v>AM27</v>
          </cell>
          <cell r="B1190" t="str">
            <v>Revestimento móvel p/ britador 90TS</v>
          </cell>
          <cell r="C1190" t="str">
            <v>un</v>
          </cell>
          <cell r="D1190">
            <v>338</v>
          </cell>
          <cell r="E1190" t="str">
            <v>u/h</v>
          </cell>
        </row>
        <row r="1191">
          <cell r="A1191" t="str">
            <v>AM28</v>
          </cell>
          <cell r="B1191" t="str">
            <v>Revestimento fixo p/ britador 90TS</v>
          </cell>
          <cell r="C1191" t="str">
            <v>un</v>
          </cell>
          <cell r="D1191">
            <v>440</v>
          </cell>
          <cell r="E1191" t="str">
            <v>u/h</v>
          </cell>
        </row>
        <row r="1192">
          <cell r="A1192" t="str">
            <v>AM29</v>
          </cell>
          <cell r="B1192" t="str">
            <v>Revestimento móvel p/ britador 90TF</v>
          </cell>
          <cell r="C1192" t="str">
            <v>un</v>
          </cell>
          <cell r="D1192">
            <v>99</v>
          </cell>
          <cell r="E1192" t="str">
            <v>u/h</v>
          </cell>
        </row>
        <row r="1193">
          <cell r="A1193" t="str">
            <v>AM30</v>
          </cell>
          <cell r="B1193" t="str">
            <v>Revestimento fixo p/ britador 90TF</v>
          </cell>
          <cell r="C1193" t="str">
            <v>un</v>
          </cell>
          <cell r="D1193">
            <v>125</v>
          </cell>
          <cell r="E1193" t="str">
            <v>u/h</v>
          </cell>
        </row>
        <row r="1194">
          <cell r="A1194" t="str">
            <v>AM35</v>
          </cell>
          <cell r="B1194" t="str">
            <v>Brita 1</v>
          </cell>
          <cell r="C1194" t="str">
            <v>m3</v>
          </cell>
          <cell r="D1194">
            <v>1</v>
          </cell>
          <cell r="E1194" t="str">
            <v>m3</v>
          </cell>
        </row>
        <row r="1195">
          <cell r="A1195" t="str">
            <v>AM36</v>
          </cell>
          <cell r="B1195" t="str">
            <v>Brita 2</v>
          </cell>
          <cell r="C1195" t="str">
            <v>m3</v>
          </cell>
          <cell r="D1195">
            <v>1</v>
          </cell>
          <cell r="E1195" t="str">
            <v>m3</v>
          </cell>
        </row>
        <row r="1196">
          <cell r="A1196" t="str">
            <v>AM37</v>
          </cell>
          <cell r="B1196" t="str">
            <v>Brita 3</v>
          </cell>
          <cell r="C1196" t="str">
            <v>m3</v>
          </cell>
          <cell r="D1196">
            <v>1</v>
          </cell>
          <cell r="E1196" t="str">
            <v>m3</v>
          </cell>
        </row>
        <row r="1197">
          <cell r="A1197" t="str">
            <v>F801</v>
          </cell>
          <cell r="B1197" t="str">
            <v>Bomba hidráulica alta pressão MAC</v>
          </cell>
          <cell r="C1197" t="str">
            <v>dia</v>
          </cell>
          <cell r="D1197">
            <v>8</v>
          </cell>
          <cell r="E1197" t="str">
            <v>h</v>
          </cell>
        </row>
        <row r="1198">
          <cell r="A1198" t="str">
            <v>F802</v>
          </cell>
          <cell r="B1198" t="str">
            <v>Bomba eletr p/ injeção de nata MAC</v>
          </cell>
          <cell r="C1198" t="str">
            <v>dia</v>
          </cell>
          <cell r="D1198">
            <v>8</v>
          </cell>
          <cell r="E1198" t="str">
            <v>h</v>
          </cell>
        </row>
        <row r="1199">
          <cell r="A1199" t="str">
            <v>F803</v>
          </cell>
          <cell r="B1199" t="str">
            <v>Macaco p/ protensão MAC 7</v>
          </cell>
          <cell r="C1199" t="str">
            <v>dia</v>
          </cell>
          <cell r="D1199">
            <v>8</v>
          </cell>
          <cell r="E1199" t="str">
            <v>h</v>
          </cell>
        </row>
        <row r="1200">
          <cell r="A1200" t="str">
            <v>F804</v>
          </cell>
          <cell r="B1200" t="str">
            <v>Macaco p/ protensão MAC 12</v>
          </cell>
          <cell r="C1200" t="str">
            <v>dia</v>
          </cell>
          <cell r="D1200">
            <v>8</v>
          </cell>
          <cell r="E1200" t="str">
            <v>h</v>
          </cell>
        </row>
        <row r="1201">
          <cell r="A1201" t="str">
            <v>F805</v>
          </cell>
          <cell r="B1201" t="str">
            <v>Macaco p/ protensão MAC 4</v>
          </cell>
          <cell r="C1201" t="str">
            <v>dia</v>
          </cell>
          <cell r="D1201">
            <v>8</v>
          </cell>
          <cell r="E1201" t="str">
            <v>h</v>
          </cell>
        </row>
        <row r="1202">
          <cell r="A1202" t="str">
            <v>F807</v>
          </cell>
          <cell r="B1202" t="str">
            <v>Bomba hidr. alta pressão STUP</v>
          </cell>
          <cell r="C1202" t="str">
            <v>dia</v>
          </cell>
          <cell r="D1202">
            <v>8</v>
          </cell>
          <cell r="E1202" t="str">
            <v>h</v>
          </cell>
        </row>
        <row r="1203">
          <cell r="A1203" t="str">
            <v>F808</v>
          </cell>
          <cell r="B1203" t="str">
            <v>Bomba eletr. injeção de nata STUP</v>
          </cell>
          <cell r="C1203" t="str">
            <v>dia</v>
          </cell>
          <cell r="D1203">
            <v>8</v>
          </cell>
          <cell r="E1203" t="str">
            <v>h</v>
          </cell>
        </row>
        <row r="1204">
          <cell r="A1204" t="str">
            <v>F809</v>
          </cell>
          <cell r="B1204" t="str">
            <v>Macaco p/ protensão STUP</v>
          </cell>
          <cell r="C1204" t="str">
            <v>dia</v>
          </cell>
          <cell r="D1204">
            <v>8</v>
          </cell>
          <cell r="E1204" t="str">
            <v>h</v>
          </cell>
        </row>
        <row r="1205">
          <cell r="A1205" t="str">
            <v>F810</v>
          </cell>
          <cell r="B1205" t="str">
            <v>Macaco p/ protensão STUP</v>
          </cell>
          <cell r="C1205" t="str">
            <v>dia</v>
          </cell>
          <cell r="D1205">
            <v>8</v>
          </cell>
          <cell r="E1205" t="str">
            <v>h</v>
          </cell>
        </row>
        <row r="1206">
          <cell r="A1206" t="str">
            <v>F811</v>
          </cell>
          <cell r="B1206" t="str">
            <v>Macaco p/ protensão STUP</v>
          </cell>
          <cell r="C1206" t="str">
            <v>dia</v>
          </cell>
          <cell r="D1206">
            <v>8</v>
          </cell>
          <cell r="E1206" t="str">
            <v>h</v>
          </cell>
        </row>
        <row r="1207">
          <cell r="A1207" t="str">
            <v>F812</v>
          </cell>
          <cell r="B1207" t="str">
            <v>Macaco p/ protensão STUP</v>
          </cell>
          <cell r="C1207" t="str">
            <v>dia</v>
          </cell>
          <cell r="D1207">
            <v>8</v>
          </cell>
          <cell r="E1207" t="str">
            <v>h</v>
          </cell>
        </row>
        <row r="1208">
          <cell r="A1208" t="str">
            <v>F813</v>
          </cell>
          <cell r="B1208" t="str">
            <v>Macaco p/ prot. de tirante D=32mm</v>
          </cell>
          <cell r="C1208" t="str">
            <v>dia</v>
          </cell>
          <cell r="D1208">
            <v>8</v>
          </cell>
          <cell r="E1208" t="str">
            <v>h</v>
          </cell>
        </row>
        <row r="1209">
          <cell r="A1209" t="str">
            <v>F814</v>
          </cell>
          <cell r="B1209" t="str">
            <v>Injeção de nata de cimento</v>
          </cell>
          <cell r="C1209" t="str">
            <v>m</v>
          </cell>
          <cell r="D1209">
            <v>1</v>
          </cell>
          <cell r="E1209" t="str">
            <v>m</v>
          </cell>
        </row>
        <row r="1210">
          <cell r="A1210" t="str">
            <v>F943</v>
          </cell>
          <cell r="B1210" t="str">
            <v>Terra Armada - moldes metálicos</v>
          </cell>
          <cell r="C1210" t="str">
            <v>cj</v>
          </cell>
          <cell r="D1210">
            <v>1</v>
          </cell>
          <cell r="E1210" t="str">
            <v>m3</v>
          </cell>
        </row>
        <row r="1211">
          <cell r="A1211" t="str">
            <v>M001</v>
          </cell>
          <cell r="B1211" t="str">
            <v>Gasolina</v>
          </cell>
          <cell r="C1211" t="str">
            <v>l</v>
          </cell>
          <cell r="D1211">
            <v>1</v>
          </cell>
          <cell r="E1211" t="str">
            <v>l</v>
          </cell>
        </row>
        <row r="1212">
          <cell r="A1212" t="str">
            <v>M002</v>
          </cell>
          <cell r="B1212" t="str">
            <v>Diesel</v>
          </cell>
          <cell r="C1212" t="str">
            <v>l</v>
          </cell>
          <cell r="D1212">
            <v>1</v>
          </cell>
          <cell r="E1212" t="str">
            <v>l</v>
          </cell>
        </row>
        <row r="1213">
          <cell r="A1213" t="str">
            <v>M003</v>
          </cell>
          <cell r="B1213" t="str">
            <v>Óleo combustível 1A</v>
          </cell>
          <cell r="C1213" t="str">
            <v>l</v>
          </cell>
          <cell r="D1213">
            <v>1</v>
          </cell>
          <cell r="E1213" t="str">
            <v>l</v>
          </cell>
        </row>
        <row r="1214">
          <cell r="A1214" t="str">
            <v>M004</v>
          </cell>
          <cell r="B1214" t="str">
            <v>Álcool</v>
          </cell>
          <cell r="C1214" t="str">
            <v>l</v>
          </cell>
          <cell r="D1214">
            <v>1</v>
          </cell>
          <cell r="E1214" t="str">
            <v>l</v>
          </cell>
        </row>
        <row r="1215">
          <cell r="A1215" t="str">
            <v>M005</v>
          </cell>
          <cell r="B1215" t="str">
            <v>Energia elétrica</v>
          </cell>
          <cell r="C1215" t="str">
            <v>kwh</v>
          </cell>
          <cell r="D1215">
            <v>1</v>
          </cell>
          <cell r="E1215" t="str">
            <v>kwh</v>
          </cell>
        </row>
        <row r="1216">
          <cell r="A1216" t="str">
            <v>M101</v>
          </cell>
          <cell r="B1216" t="str">
            <v>Cimento asfáltico CAP-20</v>
          </cell>
          <cell r="C1216" t="str">
            <v>t</v>
          </cell>
          <cell r="D1216">
            <v>1</v>
          </cell>
          <cell r="E1216" t="str">
            <v>t</v>
          </cell>
        </row>
        <row r="1217">
          <cell r="A1217" t="str">
            <v>M102</v>
          </cell>
          <cell r="B1217" t="str">
            <v>Cimento asfáltico CAP-40</v>
          </cell>
          <cell r="C1217" t="str">
            <v>t</v>
          </cell>
          <cell r="D1217">
            <v>1</v>
          </cell>
          <cell r="E1217" t="str">
            <v>t</v>
          </cell>
        </row>
        <row r="1218">
          <cell r="A1218" t="str">
            <v>M103</v>
          </cell>
          <cell r="B1218" t="str">
            <v>Asfalto diluído CM-30</v>
          </cell>
          <cell r="C1218" t="str">
            <v>t</v>
          </cell>
          <cell r="D1218">
            <v>1</v>
          </cell>
          <cell r="E1218" t="str">
            <v>t</v>
          </cell>
        </row>
        <row r="1219">
          <cell r="A1219" t="str">
            <v>M104</v>
          </cell>
          <cell r="B1219" t="str">
            <v>Emulsão asfáltica RR-1C</v>
          </cell>
          <cell r="C1219" t="str">
            <v>t</v>
          </cell>
          <cell r="D1219">
            <v>1</v>
          </cell>
          <cell r="E1219" t="str">
            <v>t</v>
          </cell>
        </row>
        <row r="1220">
          <cell r="A1220" t="str">
            <v>M105</v>
          </cell>
          <cell r="B1220" t="str">
            <v>Emulsão asfáltica RR-2C</v>
          </cell>
          <cell r="C1220" t="str">
            <v>t</v>
          </cell>
          <cell r="D1220">
            <v>1</v>
          </cell>
          <cell r="E1220" t="str">
            <v>t</v>
          </cell>
        </row>
        <row r="1221">
          <cell r="A1221" t="str">
            <v>M106</v>
          </cell>
          <cell r="B1221" t="str">
            <v>Cimento asfáltico CAP 7</v>
          </cell>
          <cell r="C1221" t="str">
            <v>t</v>
          </cell>
          <cell r="D1221">
            <v>1</v>
          </cell>
          <cell r="E1221" t="str">
            <v>t</v>
          </cell>
        </row>
        <row r="1222">
          <cell r="A1222" t="str">
            <v>M107</v>
          </cell>
          <cell r="B1222" t="str">
            <v>Emulsão asfáltica RM-1C</v>
          </cell>
          <cell r="C1222" t="str">
            <v>t</v>
          </cell>
          <cell r="D1222">
            <v>1</v>
          </cell>
          <cell r="E1222" t="str">
            <v>t</v>
          </cell>
        </row>
        <row r="1223">
          <cell r="A1223" t="str">
            <v>M108</v>
          </cell>
          <cell r="B1223" t="str">
            <v>Emulsão asfáltica RM-2C</v>
          </cell>
          <cell r="C1223" t="str">
            <v>t</v>
          </cell>
          <cell r="D1223">
            <v>1</v>
          </cell>
          <cell r="E1223" t="str">
            <v>t</v>
          </cell>
        </row>
        <row r="1224">
          <cell r="A1224" t="str">
            <v>M109</v>
          </cell>
          <cell r="B1224" t="str">
            <v>Emulsão asfáltica RL-1C</v>
          </cell>
          <cell r="C1224" t="str">
            <v>t</v>
          </cell>
          <cell r="D1224">
            <v>1</v>
          </cell>
          <cell r="E1224" t="str">
            <v>t</v>
          </cell>
        </row>
        <row r="1225">
          <cell r="A1225" t="str">
            <v>M110</v>
          </cell>
          <cell r="B1225" t="str">
            <v>Emulsão polim. p/ micro-rev. a frio</v>
          </cell>
          <cell r="C1225" t="str">
            <v>t</v>
          </cell>
          <cell r="D1225">
            <v>1</v>
          </cell>
          <cell r="E1225" t="str">
            <v>t</v>
          </cell>
        </row>
        <row r="1226">
          <cell r="A1226" t="str">
            <v>M111</v>
          </cell>
          <cell r="B1226" t="str">
            <v>Aditivo p/ controle de ruptura</v>
          </cell>
          <cell r="C1226" t="str">
            <v>kg</v>
          </cell>
          <cell r="D1226">
            <v>1</v>
          </cell>
          <cell r="E1226" t="str">
            <v>kg</v>
          </cell>
        </row>
        <row r="1227">
          <cell r="A1227" t="str">
            <v>M112</v>
          </cell>
          <cell r="B1227" t="str">
            <v>Aditivo sólido (fibras)</v>
          </cell>
          <cell r="C1227" t="str">
            <v>kg</v>
          </cell>
          <cell r="D1227">
            <v>1</v>
          </cell>
          <cell r="E1227" t="str">
            <v>kg</v>
          </cell>
        </row>
        <row r="1228">
          <cell r="A1228" t="str">
            <v>M114</v>
          </cell>
          <cell r="B1228" t="str">
            <v>Agente rejuv. p/ recicl. a quente</v>
          </cell>
          <cell r="C1228" t="str">
            <v>t</v>
          </cell>
          <cell r="D1228">
            <v>1</v>
          </cell>
          <cell r="E1228" t="str">
            <v>t</v>
          </cell>
        </row>
        <row r="1229">
          <cell r="A1229" t="str">
            <v>M201</v>
          </cell>
          <cell r="B1229" t="str">
            <v>Cimento portland CP-32 (a granel)</v>
          </cell>
          <cell r="C1229" t="str">
            <v>kg</v>
          </cell>
          <cell r="D1229">
            <v>1</v>
          </cell>
          <cell r="E1229" t="str">
            <v>kg</v>
          </cell>
        </row>
        <row r="1230">
          <cell r="A1230" t="str">
            <v>M202</v>
          </cell>
          <cell r="B1230" t="str">
            <v>Cimento portland CP-32</v>
          </cell>
          <cell r="C1230" t="str">
            <v>sc</v>
          </cell>
          <cell r="D1230">
            <v>50</v>
          </cell>
          <cell r="E1230" t="str">
            <v>kg</v>
          </cell>
        </row>
        <row r="1231">
          <cell r="A1231" t="str">
            <v>M307</v>
          </cell>
          <cell r="B1231" t="str">
            <v>Cordoalha CP-190 RB D=12,7mm</v>
          </cell>
          <cell r="C1231" t="str">
            <v>kg</v>
          </cell>
          <cell r="D1231">
            <v>1</v>
          </cell>
          <cell r="E1231" t="str">
            <v>kg</v>
          </cell>
        </row>
        <row r="1232">
          <cell r="A1232" t="str">
            <v>M319</v>
          </cell>
          <cell r="B1232" t="str">
            <v>Arame recozido nº. 18</v>
          </cell>
          <cell r="C1232" t="str">
            <v>kg</v>
          </cell>
          <cell r="D1232">
            <v>1</v>
          </cell>
          <cell r="E1232" t="str">
            <v>kg</v>
          </cell>
        </row>
        <row r="1233">
          <cell r="A1233" t="str">
            <v>M320</v>
          </cell>
          <cell r="B1233" t="str">
            <v>Pregos (18x30)</v>
          </cell>
          <cell r="C1233" t="str">
            <v>kg</v>
          </cell>
          <cell r="D1233">
            <v>1</v>
          </cell>
          <cell r="E1233" t="str">
            <v>kg</v>
          </cell>
        </row>
        <row r="1234">
          <cell r="A1234" t="str">
            <v>M321</v>
          </cell>
          <cell r="B1234" t="str">
            <v>Arame farpado nº. 16 galv. simples</v>
          </cell>
          <cell r="C1234" t="str">
            <v>rl</v>
          </cell>
          <cell r="D1234">
            <v>250</v>
          </cell>
          <cell r="E1234" t="str">
            <v>m</v>
          </cell>
        </row>
        <row r="1235">
          <cell r="A1235" t="str">
            <v>M322</v>
          </cell>
          <cell r="B1235" t="str">
            <v>Grampo para cerca galvanizado 1 x 9</v>
          </cell>
          <cell r="C1235" t="str">
            <v>kg</v>
          </cell>
          <cell r="D1235">
            <v>1</v>
          </cell>
          <cell r="E1235" t="str">
            <v>kg</v>
          </cell>
        </row>
        <row r="1236">
          <cell r="A1236" t="str">
            <v>M323</v>
          </cell>
          <cell r="B1236" t="str">
            <v>Cantoneira de aço 4" x 4" x 3/8"</v>
          </cell>
          <cell r="C1236" t="str">
            <v>kg</v>
          </cell>
          <cell r="D1236">
            <v>1</v>
          </cell>
          <cell r="E1236" t="str">
            <v>kg</v>
          </cell>
        </row>
        <row r="1237">
          <cell r="A1237" t="str">
            <v>M324</v>
          </cell>
          <cell r="B1237" t="str">
            <v>Pórtico metálico (15 a 17m de vão)</v>
          </cell>
          <cell r="C1237" t="str">
            <v>un</v>
          </cell>
          <cell r="D1237">
            <v>1</v>
          </cell>
          <cell r="E1237" t="str">
            <v>un</v>
          </cell>
        </row>
        <row r="1238">
          <cell r="A1238" t="str">
            <v>M325</v>
          </cell>
          <cell r="B1238" t="str">
            <v>Trilho metálico TR-37 (usado)</v>
          </cell>
          <cell r="C1238" t="str">
            <v>kg</v>
          </cell>
          <cell r="D1238">
            <v>1</v>
          </cell>
          <cell r="E1238" t="str">
            <v>kg</v>
          </cell>
        </row>
        <row r="1239">
          <cell r="A1239" t="str">
            <v>M326</v>
          </cell>
          <cell r="B1239" t="str">
            <v>Série de brocas S-12 D=22 mm</v>
          </cell>
          <cell r="C1239" t="str">
            <v>un</v>
          </cell>
          <cell r="D1239">
            <v>1</v>
          </cell>
          <cell r="E1239" t="str">
            <v>un</v>
          </cell>
        </row>
        <row r="1240">
          <cell r="A1240" t="str">
            <v>M328</v>
          </cell>
          <cell r="B1240" t="str">
            <v>Luva de emenda D=32mm</v>
          </cell>
          <cell r="C1240" t="str">
            <v>un</v>
          </cell>
          <cell r="D1240">
            <v>1</v>
          </cell>
          <cell r="E1240" t="str">
            <v>un</v>
          </cell>
        </row>
        <row r="1241">
          <cell r="A1241" t="str">
            <v>M330</v>
          </cell>
          <cell r="B1241" t="str">
            <v>Calha met. semicircular D=40 cm</v>
          </cell>
          <cell r="C1241" t="str">
            <v>m</v>
          </cell>
          <cell r="D1241">
            <v>1</v>
          </cell>
          <cell r="E1241" t="str">
            <v>m</v>
          </cell>
        </row>
        <row r="1242">
          <cell r="A1242" t="str">
            <v>M331</v>
          </cell>
          <cell r="B1242" t="str">
            <v>Paraf. fixação calha met. (1/2"x1")</v>
          </cell>
          <cell r="C1242" t="str">
            <v>un</v>
          </cell>
          <cell r="D1242">
            <v>1</v>
          </cell>
          <cell r="E1242" t="str">
            <v>un</v>
          </cell>
        </row>
        <row r="1243">
          <cell r="A1243" t="str">
            <v>M332</v>
          </cell>
          <cell r="B1243" t="str">
            <v>Paraf. forma de madeira (1/2"x3")</v>
          </cell>
          <cell r="C1243" t="str">
            <v>kg</v>
          </cell>
          <cell r="D1243">
            <v>1</v>
          </cell>
          <cell r="E1243" t="str">
            <v>kg</v>
          </cell>
        </row>
        <row r="1244">
          <cell r="A1244" t="str">
            <v>M334</v>
          </cell>
          <cell r="B1244" t="str">
            <v>Paraf. zinc. c/ fenda 1 1/2"x3/16"</v>
          </cell>
          <cell r="C1244" t="str">
            <v>un</v>
          </cell>
          <cell r="D1244">
            <v>1</v>
          </cell>
          <cell r="E1244" t="str">
            <v>un</v>
          </cell>
        </row>
        <row r="1245">
          <cell r="A1245" t="str">
            <v>M335</v>
          </cell>
          <cell r="B1245" t="str">
            <v>Paraf. zincado francês 4" x 5/16"</v>
          </cell>
          <cell r="C1245" t="str">
            <v>un</v>
          </cell>
          <cell r="D1245">
            <v>1</v>
          </cell>
          <cell r="E1245" t="str">
            <v>un</v>
          </cell>
        </row>
        <row r="1246">
          <cell r="A1246" t="str">
            <v>M338</v>
          </cell>
          <cell r="B1246" t="str">
            <v>Cano de ferro D=3/4"</v>
          </cell>
          <cell r="C1246" t="str">
            <v>pç</v>
          </cell>
          <cell r="D1246">
            <v>6</v>
          </cell>
          <cell r="E1246" t="str">
            <v>m</v>
          </cell>
        </row>
        <row r="1247">
          <cell r="A1247" t="str">
            <v>M339</v>
          </cell>
          <cell r="B1247" t="str">
            <v>Cantoneira ferro (3,0"x3,0"x3/8")</v>
          </cell>
          <cell r="C1247" t="str">
            <v>kg</v>
          </cell>
          <cell r="D1247">
            <v>1</v>
          </cell>
          <cell r="E1247" t="str">
            <v>kg</v>
          </cell>
        </row>
        <row r="1248">
          <cell r="A1248" t="str">
            <v>M340</v>
          </cell>
          <cell r="B1248" t="str">
            <v>Tampão de ferro fundido</v>
          </cell>
          <cell r="C1248" t="str">
            <v>un</v>
          </cell>
          <cell r="D1248">
            <v>1</v>
          </cell>
          <cell r="E1248" t="str">
            <v>un</v>
          </cell>
        </row>
        <row r="1249">
          <cell r="A1249" t="str">
            <v>M341</v>
          </cell>
          <cell r="B1249" t="str">
            <v>Defensa met. maleável simples</v>
          </cell>
          <cell r="C1249" t="str">
            <v>mod</v>
          </cell>
          <cell r="D1249">
            <v>1</v>
          </cell>
          <cell r="E1249" t="str">
            <v>mod</v>
          </cell>
        </row>
        <row r="1250">
          <cell r="A1250" t="str">
            <v>M342</v>
          </cell>
          <cell r="B1250" t="str">
            <v>Defensa met. maleável dupla</v>
          </cell>
          <cell r="C1250" t="str">
            <v>mod</v>
          </cell>
          <cell r="D1250">
            <v>1</v>
          </cell>
          <cell r="E1250" t="str">
            <v>mod</v>
          </cell>
        </row>
        <row r="1251">
          <cell r="A1251" t="str">
            <v>M343</v>
          </cell>
          <cell r="B1251" t="str">
            <v>Defensa met. semi-maleável simples</v>
          </cell>
          <cell r="C1251" t="str">
            <v>mod</v>
          </cell>
          <cell r="D1251">
            <v>1</v>
          </cell>
          <cell r="E1251" t="str">
            <v>mod</v>
          </cell>
        </row>
        <row r="1252">
          <cell r="A1252" t="str">
            <v>M344</v>
          </cell>
          <cell r="B1252" t="str">
            <v>Defensa met. semi-maleável dupla</v>
          </cell>
          <cell r="C1252" t="str">
            <v>mod</v>
          </cell>
          <cell r="D1252">
            <v>1</v>
          </cell>
          <cell r="E1252" t="str">
            <v>mod</v>
          </cell>
        </row>
        <row r="1253">
          <cell r="A1253" t="str">
            <v>M345</v>
          </cell>
          <cell r="B1253" t="str">
            <v>Chapa de aço n. 28 (fina)</v>
          </cell>
          <cell r="C1253" t="str">
            <v>kg</v>
          </cell>
          <cell r="D1253">
            <v>1</v>
          </cell>
          <cell r="E1253" t="str">
            <v>kg</v>
          </cell>
        </row>
        <row r="1254">
          <cell r="A1254" t="str">
            <v>M346</v>
          </cell>
          <cell r="B1254" t="str">
            <v>Chapa de aço n. 16 (tratada)</v>
          </cell>
          <cell r="C1254" t="str">
            <v>m2</v>
          </cell>
          <cell r="D1254">
            <v>1</v>
          </cell>
          <cell r="E1254" t="str">
            <v>m2</v>
          </cell>
        </row>
        <row r="1255">
          <cell r="A1255" t="str">
            <v>M347</v>
          </cell>
          <cell r="B1255" t="str">
            <v>Dente p/ fresadora 1000 C</v>
          </cell>
          <cell r="C1255" t="str">
            <v>un</v>
          </cell>
          <cell r="D1255">
            <v>1</v>
          </cell>
          <cell r="E1255" t="str">
            <v>un</v>
          </cell>
        </row>
        <row r="1256">
          <cell r="A1256" t="str">
            <v>M348</v>
          </cell>
          <cell r="B1256" t="str">
            <v>Porta dente p/ fresadora 1000 C</v>
          </cell>
          <cell r="C1256" t="str">
            <v>un</v>
          </cell>
          <cell r="D1256">
            <v>1</v>
          </cell>
          <cell r="E1256" t="str">
            <v>un</v>
          </cell>
        </row>
        <row r="1257">
          <cell r="A1257" t="str">
            <v>M349</v>
          </cell>
          <cell r="B1257" t="str">
            <v>Dente p/ fresadora 2000 DC</v>
          </cell>
          <cell r="C1257" t="str">
            <v>un</v>
          </cell>
          <cell r="D1257">
            <v>1</v>
          </cell>
          <cell r="E1257" t="str">
            <v>un</v>
          </cell>
        </row>
        <row r="1258">
          <cell r="A1258" t="str">
            <v>M350</v>
          </cell>
          <cell r="B1258" t="str">
            <v>Porta dente p/ fresadora 2000 DC</v>
          </cell>
          <cell r="C1258" t="str">
            <v>un</v>
          </cell>
          <cell r="D1258">
            <v>1</v>
          </cell>
          <cell r="E1258" t="str">
            <v>un</v>
          </cell>
        </row>
        <row r="1259">
          <cell r="A1259" t="str">
            <v>M351</v>
          </cell>
          <cell r="B1259" t="str">
            <v>Estrut. (tunnel liner) D=1,6m galv.</v>
          </cell>
          <cell r="C1259" t="str">
            <v>m</v>
          </cell>
          <cell r="D1259">
            <v>1</v>
          </cell>
          <cell r="E1259" t="str">
            <v>m</v>
          </cell>
        </row>
        <row r="1260">
          <cell r="A1260" t="str">
            <v>M352</v>
          </cell>
          <cell r="B1260" t="str">
            <v>Estrut. (tunnel liner) D=2,0m galv.</v>
          </cell>
          <cell r="C1260" t="str">
            <v>m</v>
          </cell>
          <cell r="D1260">
            <v>1</v>
          </cell>
          <cell r="E1260" t="str">
            <v>m</v>
          </cell>
        </row>
        <row r="1261">
          <cell r="A1261" t="str">
            <v>M353</v>
          </cell>
          <cell r="B1261" t="str">
            <v>Estrut. (tunnel liner) D=1,6m epoxy</v>
          </cell>
          <cell r="C1261" t="str">
            <v>m</v>
          </cell>
          <cell r="D1261">
            <v>1</v>
          </cell>
          <cell r="E1261" t="str">
            <v>m</v>
          </cell>
        </row>
        <row r="1262">
          <cell r="A1262" t="str">
            <v>M354</v>
          </cell>
          <cell r="B1262" t="str">
            <v>Estrut, (tunnel liner) D=2,0m epoxy</v>
          </cell>
          <cell r="C1262" t="str">
            <v>m</v>
          </cell>
          <cell r="D1262">
            <v>1</v>
          </cell>
          <cell r="E1262" t="str">
            <v>m</v>
          </cell>
        </row>
        <row r="1263">
          <cell r="A1263" t="str">
            <v>M355</v>
          </cell>
          <cell r="B1263" t="str">
            <v>Chapa mult. D=1,60 m rev. galv.</v>
          </cell>
          <cell r="C1263" t="str">
            <v>m</v>
          </cell>
          <cell r="D1263">
            <v>1</v>
          </cell>
          <cell r="E1263" t="str">
            <v>m</v>
          </cell>
        </row>
        <row r="1264">
          <cell r="A1264" t="str">
            <v>M356</v>
          </cell>
          <cell r="B1264" t="str">
            <v>Chapa mult. D=2,00 m rev. galv.</v>
          </cell>
          <cell r="C1264" t="str">
            <v>m</v>
          </cell>
          <cell r="D1264">
            <v>1</v>
          </cell>
          <cell r="E1264" t="str">
            <v>m</v>
          </cell>
        </row>
        <row r="1265">
          <cell r="A1265" t="str">
            <v>M357</v>
          </cell>
          <cell r="B1265" t="str">
            <v>Chapa mult. D=1,60 m rev. epoxy</v>
          </cell>
          <cell r="C1265" t="str">
            <v>m</v>
          </cell>
          <cell r="D1265">
            <v>1</v>
          </cell>
          <cell r="E1265" t="str">
            <v>m</v>
          </cell>
        </row>
        <row r="1266">
          <cell r="A1266" t="str">
            <v>M358</v>
          </cell>
          <cell r="B1266" t="str">
            <v>Chapa mult. D=2,00 m rev. epoxy</v>
          </cell>
          <cell r="C1266" t="str">
            <v>m</v>
          </cell>
          <cell r="D1266">
            <v>1</v>
          </cell>
          <cell r="E1266" t="str">
            <v>m</v>
          </cell>
        </row>
        <row r="1267">
          <cell r="A1267" t="str">
            <v>M359</v>
          </cell>
          <cell r="B1267" t="str">
            <v>Vigas "I" 254 x 117,5mm - 1ª alma</v>
          </cell>
          <cell r="C1267" t="str">
            <v>kg</v>
          </cell>
          <cell r="D1267">
            <v>1</v>
          </cell>
          <cell r="E1267" t="str">
            <v>kg</v>
          </cell>
        </row>
        <row r="1268">
          <cell r="A1268" t="str">
            <v>M361</v>
          </cell>
          <cell r="B1268" t="str">
            <v>Estrut.(tunnel liner) D=1,2m galv.</v>
          </cell>
          <cell r="C1268" t="str">
            <v>m</v>
          </cell>
          <cell r="D1268">
            <v>1</v>
          </cell>
          <cell r="E1268" t="str">
            <v>m</v>
          </cell>
        </row>
        <row r="1269">
          <cell r="A1269" t="str">
            <v>M362</v>
          </cell>
          <cell r="B1269" t="str">
            <v>Estrut. (tunnel liner) D=1,2m epoxy</v>
          </cell>
          <cell r="C1269" t="str">
            <v>m</v>
          </cell>
          <cell r="D1269">
            <v>1</v>
          </cell>
          <cell r="E1269" t="str">
            <v>m</v>
          </cell>
        </row>
        <row r="1270">
          <cell r="A1270" t="str">
            <v>M370</v>
          </cell>
          <cell r="B1270" t="str">
            <v>Bainha metálica diam. int.=45mm MAC</v>
          </cell>
          <cell r="C1270" t="str">
            <v>m</v>
          </cell>
          <cell r="D1270">
            <v>1</v>
          </cell>
          <cell r="E1270" t="str">
            <v>m</v>
          </cell>
        </row>
        <row r="1271">
          <cell r="A1271" t="str">
            <v>M371</v>
          </cell>
          <cell r="B1271" t="str">
            <v>Bainha metálica diam. int.=60mm MAC</v>
          </cell>
          <cell r="C1271" t="str">
            <v>m</v>
          </cell>
          <cell r="D1271">
            <v>1</v>
          </cell>
          <cell r="E1271" t="str">
            <v>m</v>
          </cell>
        </row>
        <row r="1272">
          <cell r="A1272" t="str">
            <v>M372</v>
          </cell>
          <cell r="B1272" t="str">
            <v>Bainha metálica diam. int.=55mm MAC</v>
          </cell>
          <cell r="C1272" t="str">
            <v>m</v>
          </cell>
          <cell r="D1272">
            <v>1</v>
          </cell>
          <cell r="E1272" t="str">
            <v>m</v>
          </cell>
        </row>
        <row r="1273">
          <cell r="A1273" t="str">
            <v>M373</v>
          </cell>
          <cell r="B1273" t="str">
            <v>Bainha metálica diam. int.=70mm MAC</v>
          </cell>
          <cell r="C1273" t="str">
            <v>m</v>
          </cell>
          <cell r="D1273">
            <v>1</v>
          </cell>
          <cell r="E1273" t="str">
            <v>m</v>
          </cell>
        </row>
        <row r="1274">
          <cell r="A1274" t="str">
            <v>M374</v>
          </cell>
          <cell r="B1274" t="str">
            <v>Ancoragem p/ cabo 4V D=1/2" MAC</v>
          </cell>
          <cell r="C1274" t="str">
            <v>cj</v>
          </cell>
          <cell r="D1274">
            <v>1</v>
          </cell>
          <cell r="E1274" t="str">
            <v>cj</v>
          </cell>
        </row>
        <row r="1275">
          <cell r="A1275" t="str">
            <v>M375</v>
          </cell>
          <cell r="B1275" t="str">
            <v>Ancoragem p/ cabo 6V D=1/2" MAC</v>
          </cell>
          <cell r="C1275" t="str">
            <v>cj</v>
          </cell>
          <cell r="D1275">
            <v>1</v>
          </cell>
          <cell r="E1275" t="str">
            <v>cj</v>
          </cell>
        </row>
        <row r="1276">
          <cell r="A1276" t="str">
            <v>M376</v>
          </cell>
          <cell r="B1276" t="str">
            <v>Ancoragem p/ cabo 7V D=1/2" MAC</v>
          </cell>
          <cell r="C1276" t="str">
            <v>cj</v>
          </cell>
          <cell r="D1276">
            <v>1</v>
          </cell>
          <cell r="E1276" t="str">
            <v>cj</v>
          </cell>
        </row>
        <row r="1277">
          <cell r="A1277" t="str">
            <v>M377</v>
          </cell>
          <cell r="B1277" t="str">
            <v>Ancoragem p/ cabo 12V D=1/2" MAC</v>
          </cell>
          <cell r="C1277" t="str">
            <v>cj</v>
          </cell>
          <cell r="D1277">
            <v>1</v>
          </cell>
          <cell r="E1277" t="str">
            <v>cj</v>
          </cell>
        </row>
        <row r="1278">
          <cell r="A1278" t="str">
            <v>M378</v>
          </cell>
          <cell r="B1278" t="str">
            <v>Apoio do porta dente frezad. 2000DC</v>
          </cell>
          <cell r="C1278" t="str">
            <v>un</v>
          </cell>
          <cell r="D1278">
            <v>1</v>
          </cell>
          <cell r="E1278" t="str">
            <v>un</v>
          </cell>
        </row>
        <row r="1279">
          <cell r="A1279" t="str">
            <v>M380</v>
          </cell>
          <cell r="B1279" t="str">
            <v>Bainha metálica D=45mm STUP</v>
          </cell>
          <cell r="C1279" t="str">
            <v>m</v>
          </cell>
          <cell r="D1279">
            <v>1</v>
          </cell>
          <cell r="E1279" t="str">
            <v>m</v>
          </cell>
        </row>
        <row r="1280">
          <cell r="A1280" t="str">
            <v>M381</v>
          </cell>
          <cell r="B1280" t="str">
            <v>Bainha metálica D=60mm STUP</v>
          </cell>
          <cell r="C1280" t="str">
            <v>m</v>
          </cell>
          <cell r="D1280">
            <v>1</v>
          </cell>
          <cell r="E1280" t="str">
            <v>m</v>
          </cell>
        </row>
        <row r="1281">
          <cell r="A1281" t="str">
            <v>M382</v>
          </cell>
          <cell r="B1281" t="str">
            <v>Bainha metálica D=55mm STUP</v>
          </cell>
          <cell r="C1281" t="str">
            <v>m</v>
          </cell>
          <cell r="D1281">
            <v>1</v>
          </cell>
          <cell r="E1281" t="str">
            <v>m</v>
          </cell>
        </row>
        <row r="1282">
          <cell r="A1282" t="str">
            <v>M383</v>
          </cell>
          <cell r="B1282" t="str">
            <v>Bainha metálica D=70mm STUP</v>
          </cell>
          <cell r="C1282" t="str">
            <v>m</v>
          </cell>
          <cell r="D1282">
            <v>1</v>
          </cell>
          <cell r="E1282" t="str">
            <v>m</v>
          </cell>
        </row>
        <row r="1283">
          <cell r="A1283" t="str">
            <v>M384</v>
          </cell>
          <cell r="B1283" t="str">
            <v>Ancoragem p/ cabo 4V D=1/2" STUP</v>
          </cell>
          <cell r="C1283" t="str">
            <v>cj</v>
          </cell>
          <cell r="D1283">
            <v>1</v>
          </cell>
          <cell r="E1283" t="str">
            <v>cj</v>
          </cell>
        </row>
        <row r="1284">
          <cell r="A1284" t="str">
            <v>M385</v>
          </cell>
          <cell r="B1284" t="str">
            <v>Ancoragem p/ cabo 6V D=1/2" STUP</v>
          </cell>
          <cell r="C1284" t="str">
            <v>cj</v>
          </cell>
          <cell r="D1284">
            <v>1</v>
          </cell>
          <cell r="E1284" t="str">
            <v>cj</v>
          </cell>
        </row>
        <row r="1285">
          <cell r="A1285" t="str">
            <v>M386</v>
          </cell>
          <cell r="B1285" t="str">
            <v>Ancoragem p/ cabo 7V D=1/2" STUP</v>
          </cell>
          <cell r="C1285" t="str">
            <v>cj</v>
          </cell>
          <cell r="D1285">
            <v>1</v>
          </cell>
          <cell r="E1285" t="str">
            <v>cj</v>
          </cell>
        </row>
        <row r="1286">
          <cell r="A1286" t="str">
            <v>M387</v>
          </cell>
          <cell r="B1286" t="str">
            <v>Ancoragem p/ cabo 12V D=1/2" STUP</v>
          </cell>
          <cell r="C1286" t="str">
            <v>cj</v>
          </cell>
          <cell r="D1286">
            <v>1</v>
          </cell>
          <cell r="E1286" t="str">
            <v>cj</v>
          </cell>
        </row>
        <row r="1287">
          <cell r="A1287" t="str">
            <v>M390</v>
          </cell>
          <cell r="B1287" t="str">
            <v>Porca de ancoragem D=32mm</v>
          </cell>
          <cell r="C1287" t="str">
            <v>un</v>
          </cell>
          <cell r="D1287">
            <v>1</v>
          </cell>
          <cell r="E1287" t="str">
            <v>un</v>
          </cell>
        </row>
        <row r="1288">
          <cell r="A1288" t="str">
            <v>M391</v>
          </cell>
          <cell r="B1288" t="str">
            <v>Contra porca h=35mm D=32mm</v>
          </cell>
          <cell r="C1288" t="str">
            <v>un</v>
          </cell>
          <cell r="D1288">
            <v>1</v>
          </cell>
          <cell r="E1288" t="str">
            <v>un</v>
          </cell>
        </row>
        <row r="1289">
          <cell r="A1289" t="str">
            <v>M392</v>
          </cell>
          <cell r="B1289" t="str">
            <v>Aço ST 85/105 D=32mm</v>
          </cell>
          <cell r="C1289" t="str">
            <v>m</v>
          </cell>
          <cell r="D1289">
            <v>1</v>
          </cell>
          <cell r="E1289" t="str">
            <v>m</v>
          </cell>
        </row>
        <row r="1290">
          <cell r="A1290" t="str">
            <v>M393</v>
          </cell>
          <cell r="B1290" t="str">
            <v>Placa de ancoragem - 200x200x38mm</v>
          </cell>
          <cell r="C1290" t="str">
            <v>un</v>
          </cell>
          <cell r="D1290">
            <v>1</v>
          </cell>
          <cell r="E1290" t="str">
            <v>un</v>
          </cell>
        </row>
        <row r="1291">
          <cell r="A1291" t="str">
            <v>M394</v>
          </cell>
          <cell r="B1291" t="str">
            <v>Bainha metálica D=38mm</v>
          </cell>
          <cell r="C1291" t="str">
            <v>m</v>
          </cell>
          <cell r="D1291">
            <v>1</v>
          </cell>
          <cell r="E1291" t="str">
            <v>m</v>
          </cell>
        </row>
        <row r="1292">
          <cell r="A1292" t="str">
            <v>M395</v>
          </cell>
          <cell r="B1292" t="str">
            <v>Bits p/ estabil. e recicl. RR/SS250</v>
          </cell>
          <cell r="C1292" t="str">
            <v>un</v>
          </cell>
          <cell r="D1292">
            <v>1</v>
          </cell>
          <cell r="E1292" t="str">
            <v>un</v>
          </cell>
        </row>
        <row r="1293">
          <cell r="A1293" t="str">
            <v>M396</v>
          </cell>
          <cell r="B1293" t="str">
            <v>Porta dente p/ est. e rec. RR/SS250</v>
          </cell>
          <cell r="C1293" t="str">
            <v>un</v>
          </cell>
          <cell r="D1293">
            <v>1</v>
          </cell>
          <cell r="E1293" t="str">
            <v>un</v>
          </cell>
        </row>
        <row r="1294">
          <cell r="A1294" t="str">
            <v>M397</v>
          </cell>
          <cell r="B1294" t="str">
            <v>Dente de corte para equip. recicl.</v>
          </cell>
          <cell r="C1294" t="str">
            <v>un</v>
          </cell>
          <cell r="D1294">
            <v>1</v>
          </cell>
          <cell r="E1294" t="str">
            <v>un</v>
          </cell>
        </row>
        <row r="1295">
          <cell r="A1295" t="str">
            <v>M398</v>
          </cell>
          <cell r="B1295" t="str">
            <v>Chapa de 8,00 mm</v>
          </cell>
          <cell r="C1295" t="str">
            <v>kg</v>
          </cell>
          <cell r="D1295">
            <v>1</v>
          </cell>
          <cell r="E1295" t="str">
            <v>kg</v>
          </cell>
        </row>
        <row r="1296">
          <cell r="A1296" t="str">
            <v>M401</v>
          </cell>
          <cell r="B1296" t="str">
            <v>Pontaletes D=15 cm (tronco p/ esc.)</v>
          </cell>
          <cell r="C1296" t="str">
            <v>m</v>
          </cell>
          <cell r="D1296">
            <v>1</v>
          </cell>
          <cell r="E1296" t="str">
            <v>m</v>
          </cell>
        </row>
        <row r="1297">
          <cell r="A1297" t="str">
            <v>M402</v>
          </cell>
          <cell r="B1297" t="str">
            <v>Pontaletes D=20 cm (tronco p/ esc.)</v>
          </cell>
          <cell r="C1297" t="str">
            <v>m</v>
          </cell>
          <cell r="D1297">
            <v>1</v>
          </cell>
          <cell r="E1297" t="str">
            <v>m</v>
          </cell>
        </row>
        <row r="1298">
          <cell r="A1298" t="str">
            <v>M403</v>
          </cell>
          <cell r="B1298" t="str">
            <v>Mourão madeira H=2,15 m D=9 cm</v>
          </cell>
          <cell r="C1298" t="str">
            <v>un</v>
          </cell>
          <cell r="D1298">
            <v>1</v>
          </cell>
          <cell r="E1298" t="str">
            <v>un</v>
          </cell>
        </row>
        <row r="1299">
          <cell r="A1299" t="str">
            <v>M404</v>
          </cell>
          <cell r="B1299" t="str">
            <v>Mourão madeira H=2,50 m D=12 cm</v>
          </cell>
          <cell r="C1299" t="str">
            <v>un</v>
          </cell>
          <cell r="D1299">
            <v>1</v>
          </cell>
          <cell r="E1299" t="str">
            <v>un</v>
          </cell>
        </row>
        <row r="1300">
          <cell r="A1300" t="str">
            <v>M405</v>
          </cell>
          <cell r="B1300" t="str">
            <v>Ripas de 2,5 cm x 5,0 cm</v>
          </cell>
          <cell r="C1300" t="str">
            <v>m</v>
          </cell>
          <cell r="D1300">
            <v>1</v>
          </cell>
          <cell r="E1300" t="str">
            <v>m</v>
          </cell>
        </row>
        <row r="1301">
          <cell r="A1301" t="str">
            <v>M406</v>
          </cell>
          <cell r="B1301" t="str">
            <v>Caibros de 7,5 cm x 7,5 cm</v>
          </cell>
          <cell r="C1301" t="str">
            <v>m</v>
          </cell>
          <cell r="D1301">
            <v>1</v>
          </cell>
          <cell r="E1301" t="str">
            <v>m</v>
          </cell>
        </row>
        <row r="1302">
          <cell r="A1302" t="str">
            <v>M407</v>
          </cell>
          <cell r="B1302" t="str">
            <v>Tábua pinho de 1ª 2,5 cm x 15,0 cm</v>
          </cell>
          <cell r="C1302" t="str">
            <v>m</v>
          </cell>
          <cell r="D1302">
            <v>1</v>
          </cell>
          <cell r="E1302" t="str">
            <v>m</v>
          </cell>
        </row>
        <row r="1303">
          <cell r="A1303" t="str">
            <v>M408</v>
          </cell>
          <cell r="B1303" t="str">
            <v>Tábua de 5ª 2,5 cm x 30,0 cm</v>
          </cell>
          <cell r="C1303" t="str">
            <v>m</v>
          </cell>
          <cell r="D1303">
            <v>1</v>
          </cell>
          <cell r="E1303" t="str">
            <v>m</v>
          </cell>
        </row>
        <row r="1304">
          <cell r="A1304" t="str">
            <v>M409</v>
          </cell>
          <cell r="B1304" t="str">
            <v>Pranchão de 1ª de 5,0 cm x 30,0 cm</v>
          </cell>
          <cell r="C1304" t="str">
            <v>m</v>
          </cell>
          <cell r="D1304">
            <v>1</v>
          </cell>
          <cell r="E1304" t="str">
            <v>m</v>
          </cell>
        </row>
        <row r="1305">
          <cell r="A1305" t="str">
            <v>M410</v>
          </cell>
          <cell r="B1305" t="str">
            <v>Compensado resinado de 17 mm</v>
          </cell>
          <cell r="C1305" t="str">
            <v>un</v>
          </cell>
          <cell r="D1305">
            <v>2.42</v>
          </cell>
          <cell r="E1305" t="str">
            <v>m2</v>
          </cell>
        </row>
        <row r="1306">
          <cell r="A1306" t="str">
            <v>M411</v>
          </cell>
          <cell r="B1306" t="str">
            <v>Compensado plastificado de 17 mm</v>
          </cell>
          <cell r="C1306" t="str">
            <v>un</v>
          </cell>
          <cell r="D1306">
            <v>2.97</v>
          </cell>
          <cell r="E1306" t="str">
            <v>m2</v>
          </cell>
        </row>
        <row r="1307">
          <cell r="A1307" t="str">
            <v>M412</v>
          </cell>
          <cell r="B1307" t="str">
            <v>Gastalho 10 x 2,0 cm</v>
          </cell>
          <cell r="C1307" t="str">
            <v>m</v>
          </cell>
          <cell r="D1307">
            <v>1</v>
          </cell>
          <cell r="E1307" t="str">
            <v>m</v>
          </cell>
        </row>
        <row r="1308">
          <cell r="A1308" t="str">
            <v>M413</v>
          </cell>
          <cell r="B1308" t="str">
            <v>Gastalho 10 x 2,5 cm</v>
          </cell>
          <cell r="C1308" t="str">
            <v>m</v>
          </cell>
          <cell r="D1308">
            <v>1</v>
          </cell>
          <cell r="E1308" t="str">
            <v>m</v>
          </cell>
        </row>
        <row r="1309">
          <cell r="A1309" t="str">
            <v>M414</v>
          </cell>
          <cell r="B1309" t="str">
            <v>Pranchão 7,5 x 30,0 cm</v>
          </cell>
          <cell r="C1309" t="str">
            <v>un</v>
          </cell>
          <cell r="D1309">
            <v>1</v>
          </cell>
          <cell r="E1309" t="str">
            <v>m</v>
          </cell>
        </row>
        <row r="1310">
          <cell r="A1310" t="str">
            <v>M415</v>
          </cell>
          <cell r="B1310" t="str">
            <v>Tábua 2,5 x 22,5 cm</v>
          </cell>
          <cell r="C1310" t="str">
            <v>un</v>
          </cell>
          <cell r="D1310">
            <v>1</v>
          </cell>
          <cell r="E1310" t="str">
            <v>m</v>
          </cell>
        </row>
        <row r="1311">
          <cell r="A1311" t="str">
            <v>M501</v>
          </cell>
          <cell r="B1311" t="str">
            <v>Dinamite a 60% (gelatina especial)</v>
          </cell>
          <cell r="C1311" t="str">
            <v>kg</v>
          </cell>
          <cell r="D1311">
            <v>1</v>
          </cell>
          <cell r="E1311" t="str">
            <v>kg</v>
          </cell>
        </row>
        <row r="1312">
          <cell r="A1312" t="str">
            <v>M503</v>
          </cell>
          <cell r="B1312" t="str">
            <v>Espoleta comum n. 8</v>
          </cell>
          <cell r="C1312" t="str">
            <v>un</v>
          </cell>
          <cell r="D1312">
            <v>1</v>
          </cell>
          <cell r="E1312" t="str">
            <v>un</v>
          </cell>
        </row>
        <row r="1313">
          <cell r="A1313" t="str">
            <v>M505</v>
          </cell>
          <cell r="B1313" t="str">
            <v>Cordel detonante NP 10</v>
          </cell>
          <cell r="C1313" t="str">
            <v>m</v>
          </cell>
          <cell r="D1313">
            <v>1</v>
          </cell>
          <cell r="E1313" t="str">
            <v>m</v>
          </cell>
        </row>
        <row r="1314">
          <cell r="A1314" t="str">
            <v>M507</v>
          </cell>
          <cell r="B1314" t="str">
            <v>Retardador de cordel</v>
          </cell>
          <cell r="C1314" t="str">
            <v>un</v>
          </cell>
          <cell r="D1314">
            <v>1</v>
          </cell>
          <cell r="E1314" t="str">
            <v>un</v>
          </cell>
        </row>
        <row r="1315">
          <cell r="A1315" t="str">
            <v>M508</v>
          </cell>
          <cell r="B1315" t="str">
            <v>Estopim</v>
          </cell>
          <cell r="C1315" t="str">
            <v>m</v>
          </cell>
          <cell r="D1315">
            <v>1</v>
          </cell>
          <cell r="E1315" t="str">
            <v>m</v>
          </cell>
        </row>
        <row r="1316">
          <cell r="A1316" t="str">
            <v>M600</v>
          </cell>
          <cell r="B1316" t="str">
            <v>Tinta refletiva alquídica p/ 1 ano</v>
          </cell>
          <cell r="C1316" t="str">
            <v>ba</v>
          </cell>
          <cell r="D1316">
            <v>18</v>
          </cell>
          <cell r="E1316" t="str">
            <v>l</v>
          </cell>
        </row>
        <row r="1317">
          <cell r="A1317" t="str">
            <v>M601</v>
          </cell>
          <cell r="B1317" t="str">
            <v>Tinta refletiva acrílica p/ 2 anos</v>
          </cell>
          <cell r="C1317" t="str">
            <v>ba</v>
          </cell>
          <cell r="D1317">
            <v>18</v>
          </cell>
          <cell r="E1317" t="str">
            <v>l</v>
          </cell>
        </row>
        <row r="1318">
          <cell r="A1318" t="str">
            <v>M602</v>
          </cell>
          <cell r="B1318" t="str">
            <v>Adubo NPK (4.14.8)</v>
          </cell>
          <cell r="C1318" t="str">
            <v>kg</v>
          </cell>
          <cell r="D1318">
            <v>1</v>
          </cell>
          <cell r="E1318" t="str">
            <v>kg</v>
          </cell>
        </row>
        <row r="1319">
          <cell r="A1319" t="str">
            <v>M603</v>
          </cell>
          <cell r="B1319" t="str">
            <v>Inseticida</v>
          </cell>
          <cell r="C1319" t="str">
            <v>l</v>
          </cell>
          <cell r="D1319">
            <v>1</v>
          </cell>
          <cell r="E1319" t="str">
            <v>l</v>
          </cell>
        </row>
        <row r="1320">
          <cell r="A1320" t="str">
            <v>M604</v>
          </cell>
          <cell r="B1320" t="str">
            <v>Aditivo plastiment BV-40</v>
          </cell>
          <cell r="C1320" t="str">
            <v>tam</v>
          </cell>
          <cell r="D1320">
            <v>200</v>
          </cell>
          <cell r="E1320" t="str">
            <v>kg</v>
          </cell>
        </row>
        <row r="1321">
          <cell r="A1321" t="str">
            <v>M605</v>
          </cell>
          <cell r="B1321" t="str">
            <v>Cola para tubo PVC</v>
          </cell>
          <cell r="C1321" t="str">
            <v>tb</v>
          </cell>
          <cell r="D1321">
            <v>75</v>
          </cell>
          <cell r="E1321" t="str">
            <v>gr</v>
          </cell>
        </row>
        <row r="1322">
          <cell r="A1322" t="str">
            <v>M606</v>
          </cell>
          <cell r="B1322" t="str">
            <v>Tinta anti-corrosiva</v>
          </cell>
          <cell r="C1322" t="str">
            <v>ba</v>
          </cell>
          <cell r="D1322">
            <v>18</v>
          </cell>
          <cell r="E1322" t="str">
            <v>l</v>
          </cell>
        </row>
        <row r="1323">
          <cell r="A1323" t="str">
            <v>M607</v>
          </cell>
          <cell r="B1323" t="str">
            <v>Óleo de linhaça</v>
          </cell>
          <cell r="C1323" t="str">
            <v>tam</v>
          </cell>
          <cell r="D1323">
            <v>200</v>
          </cell>
          <cell r="E1323" t="str">
            <v>l</v>
          </cell>
        </row>
        <row r="1324">
          <cell r="A1324" t="str">
            <v>M608</v>
          </cell>
          <cell r="B1324" t="str">
            <v>Detergente</v>
          </cell>
          <cell r="C1324" t="str">
            <v>ba</v>
          </cell>
          <cell r="D1324">
            <v>18</v>
          </cell>
          <cell r="E1324" t="str">
            <v>l</v>
          </cell>
        </row>
        <row r="1325">
          <cell r="A1325" t="str">
            <v>M609</v>
          </cell>
          <cell r="B1325" t="str">
            <v>Tinta esmalte sintético fosco</v>
          </cell>
          <cell r="C1325" t="str">
            <v>ba</v>
          </cell>
          <cell r="D1325">
            <v>18</v>
          </cell>
          <cell r="E1325" t="str">
            <v>l</v>
          </cell>
        </row>
        <row r="1326">
          <cell r="A1326" t="str">
            <v>M610</v>
          </cell>
          <cell r="B1326" t="str">
            <v>Pintura epóxica - barra D= 32mm</v>
          </cell>
          <cell r="C1326" t="str">
            <v>m</v>
          </cell>
          <cell r="D1326">
            <v>1</v>
          </cell>
          <cell r="E1326" t="str">
            <v>m</v>
          </cell>
        </row>
        <row r="1327">
          <cell r="A1327" t="str">
            <v>M611</v>
          </cell>
          <cell r="B1327" t="str">
            <v>Redutor tipo 2002 prim. qualidade</v>
          </cell>
          <cell r="C1327" t="str">
            <v>l</v>
          </cell>
          <cell r="D1327">
            <v>1</v>
          </cell>
          <cell r="E1327" t="str">
            <v>l</v>
          </cell>
        </row>
        <row r="1328">
          <cell r="A1328" t="str">
            <v>M612</v>
          </cell>
          <cell r="B1328" t="str">
            <v>Lixa para ferro n. 100</v>
          </cell>
          <cell r="C1328" t="str">
            <v>un</v>
          </cell>
          <cell r="D1328">
            <v>1</v>
          </cell>
          <cell r="E1328" t="str">
            <v>un</v>
          </cell>
        </row>
        <row r="1329">
          <cell r="A1329" t="str">
            <v>M613</v>
          </cell>
          <cell r="B1329" t="str">
            <v>Base de resina alquídica (primer)</v>
          </cell>
          <cell r="C1329" t="str">
            <v>l</v>
          </cell>
          <cell r="D1329">
            <v>1</v>
          </cell>
          <cell r="E1329" t="str">
            <v>l</v>
          </cell>
        </row>
        <row r="1330">
          <cell r="A1330" t="str">
            <v>M615</v>
          </cell>
          <cell r="B1330" t="str">
            <v>Microesferas PRE-MIX</v>
          </cell>
          <cell r="C1330" t="str">
            <v>kg</v>
          </cell>
          <cell r="D1330">
            <v>1</v>
          </cell>
          <cell r="E1330" t="str">
            <v>kg</v>
          </cell>
        </row>
        <row r="1331">
          <cell r="A1331" t="str">
            <v>M616</v>
          </cell>
          <cell r="B1331" t="str">
            <v>Microesferas DROP-ON</v>
          </cell>
          <cell r="C1331" t="str">
            <v>kg</v>
          </cell>
          <cell r="D1331">
            <v>1</v>
          </cell>
          <cell r="E1331" t="str">
            <v>kg</v>
          </cell>
        </row>
        <row r="1332">
          <cell r="A1332" t="str">
            <v>M617</v>
          </cell>
          <cell r="B1332" t="str">
            <v>Massa termoplástica para extrusão</v>
          </cell>
          <cell r="C1332" t="str">
            <v>kg</v>
          </cell>
          <cell r="D1332">
            <v>1</v>
          </cell>
          <cell r="E1332" t="str">
            <v>kg</v>
          </cell>
        </row>
        <row r="1333">
          <cell r="A1333" t="str">
            <v>M618</v>
          </cell>
          <cell r="B1333" t="str">
            <v>Massa termoplástica para aspersão</v>
          </cell>
          <cell r="C1333" t="str">
            <v>kg</v>
          </cell>
          <cell r="D1333">
            <v>1</v>
          </cell>
          <cell r="E1333" t="str">
            <v>kg</v>
          </cell>
        </row>
        <row r="1334">
          <cell r="A1334" t="str">
            <v>M619</v>
          </cell>
          <cell r="B1334" t="str">
            <v>Cola poliester</v>
          </cell>
          <cell r="C1334" t="str">
            <v>kg</v>
          </cell>
          <cell r="D1334">
            <v>1</v>
          </cell>
          <cell r="E1334" t="str">
            <v>kg</v>
          </cell>
        </row>
        <row r="1335">
          <cell r="A1335" t="str">
            <v>M620</v>
          </cell>
          <cell r="B1335" t="str">
            <v>Protetor de cura do concreto</v>
          </cell>
          <cell r="C1335" t="str">
            <v>tam</v>
          </cell>
          <cell r="D1335">
            <v>180</v>
          </cell>
          <cell r="E1335" t="str">
            <v>kg</v>
          </cell>
        </row>
        <row r="1336">
          <cell r="A1336" t="str">
            <v>M621</v>
          </cell>
          <cell r="B1336" t="str">
            <v>Desmoldante</v>
          </cell>
          <cell r="C1336" t="str">
            <v>tam</v>
          </cell>
          <cell r="D1336">
            <v>180</v>
          </cell>
          <cell r="E1336" t="str">
            <v>kg</v>
          </cell>
        </row>
        <row r="1337">
          <cell r="A1337" t="str">
            <v>M622</v>
          </cell>
          <cell r="B1337" t="str">
            <v>Interplast N</v>
          </cell>
          <cell r="C1337" t="str">
            <v>sc</v>
          </cell>
          <cell r="D1337">
            <v>50</v>
          </cell>
          <cell r="E1337" t="str">
            <v>kg</v>
          </cell>
        </row>
        <row r="1338">
          <cell r="A1338" t="str">
            <v>M623</v>
          </cell>
          <cell r="B1338" t="str">
            <v>Gás propano</v>
          </cell>
          <cell r="C1338" t="str">
            <v>kg</v>
          </cell>
          <cell r="D1338">
            <v>1</v>
          </cell>
          <cell r="E1338" t="str">
            <v>kg</v>
          </cell>
        </row>
        <row r="1339">
          <cell r="A1339" t="str">
            <v>M624</v>
          </cell>
          <cell r="B1339" t="str">
            <v>Tinta para pré-marcação</v>
          </cell>
          <cell r="C1339" t="str">
            <v>l</v>
          </cell>
          <cell r="D1339">
            <v>1</v>
          </cell>
          <cell r="E1339" t="str">
            <v>l</v>
          </cell>
        </row>
        <row r="1340">
          <cell r="A1340" t="str">
            <v>M625</v>
          </cell>
          <cell r="B1340" t="str">
            <v>Acetileno</v>
          </cell>
          <cell r="C1340" t="str">
            <v>m3</v>
          </cell>
          <cell r="D1340">
            <v>1</v>
          </cell>
          <cell r="E1340" t="str">
            <v>m3</v>
          </cell>
        </row>
        <row r="1341">
          <cell r="A1341" t="str">
            <v>M626</v>
          </cell>
          <cell r="B1341" t="str">
            <v>Oxigênio</v>
          </cell>
          <cell r="C1341" t="str">
            <v>m3</v>
          </cell>
          <cell r="D1341">
            <v>1</v>
          </cell>
          <cell r="E1341" t="str">
            <v>m3</v>
          </cell>
        </row>
        <row r="1342">
          <cell r="A1342" t="str">
            <v>M700</v>
          </cell>
          <cell r="B1342" t="str">
            <v>Tijolo comum maciço (5,5x9x19) cm</v>
          </cell>
          <cell r="C1342" t="str">
            <v>mlh</v>
          </cell>
          <cell r="D1342">
            <v>1000</v>
          </cell>
          <cell r="E1342" t="str">
            <v>un</v>
          </cell>
        </row>
        <row r="1343">
          <cell r="A1343" t="str">
            <v>M702</v>
          </cell>
          <cell r="B1343" t="str">
            <v>Cal hidratada</v>
          </cell>
          <cell r="C1343" t="str">
            <v>sc</v>
          </cell>
          <cell r="D1343">
            <v>20</v>
          </cell>
          <cell r="E1343" t="str">
            <v>kg</v>
          </cell>
        </row>
        <row r="1344">
          <cell r="A1344" t="str">
            <v>M703</v>
          </cell>
          <cell r="B1344" t="str">
            <v>Tijolo 20 x 30 cm</v>
          </cell>
          <cell r="C1344" t="str">
            <v>mlh</v>
          </cell>
          <cell r="D1344">
            <v>1000</v>
          </cell>
          <cell r="E1344" t="str">
            <v>un</v>
          </cell>
        </row>
        <row r="1345">
          <cell r="A1345" t="str">
            <v>M704</v>
          </cell>
          <cell r="B1345" t="str">
            <v>Areia Lavada Comercial</v>
          </cell>
          <cell r="C1345" t="str">
            <v>m3</v>
          </cell>
          <cell r="D1345">
            <v>1</v>
          </cell>
          <cell r="E1345" t="str">
            <v>m3</v>
          </cell>
        </row>
        <row r="1346">
          <cell r="A1346" t="str">
            <v>M705</v>
          </cell>
          <cell r="B1346" t="str">
            <v>Pó de pedra</v>
          </cell>
          <cell r="C1346" t="str">
            <v>m3</v>
          </cell>
          <cell r="D1346">
            <v>1</v>
          </cell>
          <cell r="E1346" t="str">
            <v>m3</v>
          </cell>
        </row>
        <row r="1347">
          <cell r="A1347" t="str">
            <v>M709</v>
          </cell>
          <cell r="B1347" t="str">
            <v>Brita Comercial</v>
          </cell>
          <cell r="C1347" t="str">
            <v>m3</v>
          </cell>
          <cell r="D1347">
            <v>1</v>
          </cell>
          <cell r="E1347" t="str">
            <v>m3</v>
          </cell>
        </row>
        <row r="1348">
          <cell r="A1348" t="str">
            <v>M710</v>
          </cell>
          <cell r="B1348" t="str">
            <v>Pedra de mão</v>
          </cell>
          <cell r="C1348" t="str">
            <v>m3</v>
          </cell>
          <cell r="D1348">
            <v>1</v>
          </cell>
          <cell r="E1348" t="str">
            <v>m3</v>
          </cell>
        </row>
        <row r="1349">
          <cell r="A1349" t="str">
            <v>M715</v>
          </cell>
          <cell r="B1349" t="str">
            <v>Pó calcário dolomítico</v>
          </cell>
          <cell r="C1349" t="str">
            <v>kg</v>
          </cell>
          <cell r="D1349">
            <v>1</v>
          </cell>
          <cell r="E1349" t="str">
            <v>kg</v>
          </cell>
        </row>
        <row r="1350">
          <cell r="A1350" t="str">
            <v>M901</v>
          </cell>
          <cell r="B1350" t="str">
            <v>Aparelho de apoio neoprene fretado</v>
          </cell>
          <cell r="C1350" t="str">
            <v>dm3</v>
          </cell>
          <cell r="D1350">
            <v>1</v>
          </cell>
          <cell r="E1350" t="str">
            <v>dm3</v>
          </cell>
        </row>
        <row r="1351">
          <cell r="A1351" t="str">
            <v>M902</v>
          </cell>
          <cell r="B1351" t="str">
            <v>Tubo de PVC D=75 mm</v>
          </cell>
          <cell r="C1351" t="str">
            <v>vr</v>
          </cell>
          <cell r="D1351">
            <v>6</v>
          </cell>
          <cell r="E1351" t="str">
            <v>m</v>
          </cell>
        </row>
        <row r="1352">
          <cell r="A1352" t="str">
            <v>M903</v>
          </cell>
          <cell r="B1352" t="str">
            <v>Manta sintética (Bidim) OP-20</v>
          </cell>
          <cell r="C1352" t="str">
            <v>m2</v>
          </cell>
          <cell r="D1352">
            <v>1</v>
          </cell>
          <cell r="E1352" t="str">
            <v>m2</v>
          </cell>
        </row>
        <row r="1353">
          <cell r="A1353" t="str">
            <v>M904</v>
          </cell>
          <cell r="B1353" t="str">
            <v>Manta sintética (Bidim) OP-30</v>
          </cell>
          <cell r="C1353" t="str">
            <v>m2</v>
          </cell>
          <cell r="D1353">
            <v>1</v>
          </cell>
          <cell r="E1353" t="str">
            <v>m2</v>
          </cell>
        </row>
        <row r="1354">
          <cell r="A1354" t="str">
            <v>M905</v>
          </cell>
          <cell r="B1354" t="str">
            <v>Filler</v>
          </cell>
          <cell r="C1354" t="str">
            <v>kg</v>
          </cell>
          <cell r="D1354">
            <v>1</v>
          </cell>
          <cell r="E1354" t="str">
            <v>kg</v>
          </cell>
        </row>
        <row r="1355">
          <cell r="A1355" t="str">
            <v>M906</v>
          </cell>
          <cell r="B1355" t="str">
            <v>Sementes p/ hidrossemeadura</v>
          </cell>
          <cell r="C1355" t="str">
            <v>kg</v>
          </cell>
          <cell r="D1355">
            <v>1</v>
          </cell>
          <cell r="E1355" t="str">
            <v>kg</v>
          </cell>
        </row>
        <row r="1356">
          <cell r="A1356" t="str">
            <v>M907</v>
          </cell>
          <cell r="B1356" t="str">
            <v>Adubo orgânico</v>
          </cell>
          <cell r="C1356" t="str">
            <v>t</v>
          </cell>
          <cell r="D1356">
            <v>1000</v>
          </cell>
          <cell r="E1356" t="str">
            <v>kg</v>
          </cell>
        </row>
        <row r="1357">
          <cell r="A1357" t="str">
            <v>M908</v>
          </cell>
          <cell r="B1357" t="str">
            <v>Eletrodo p/ solda eletr. OK 46.00</v>
          </cell>
          <cell r="C1357" t="str">
            <v>kg</v>
          </cell>
          <cell r="D1357">
            <v>1</v>
          </cell>
          <cell r="E1357" t="str">
            <v>kg</v>
          </cell>
        </row>
        <row r="1358">
          <cell r="A1358" t="str">
            <v>M909</v>
          </cell>
          <cell r="B1358" t="str">
            <v>Tubo de PVC perfurado D=50 mm</v>
          </cell>
          <cell r="C1358" t="str">
            <v>vr</v>
          </cell>
          <cell r="D1358">
            <v>6</v>
          </cell>
          <cell r="E1358" t="str">
            <v>m</v>
          </cell>
        </row>
        <row r="1359">
          <cell r="A1359" t="str">
            <v>M910</v>
          </cell>
          <cell r="B1359" t="str">
            <v>Tubo de PVC rígido D=50 mm</v>
          </cell>
          <cell r="C1359" t="str">
            <v>vr</v>
          </cell>
          <cell r="D1359">
            <v>6</v>
          </cell>
          <cell r="E1359" t="str">
            <v>m</v>
          </cell>
        </row>
        <row r="1360">
          <cell r="A1360" t="str">
            <v>M911</v>
          </cell>
          <cell r="B1360" t="str">
            <v>Tubo de PVC D=100 mm</v>
          </cell>
          <cell r="C1360" t="str">
            <v>vr</v>
          </cell>
          <cell r="D1360">
            <v>6</v>
          </cell>
          <cell r="E1360" t="str">
            <v>m</v>
          </cell>
        </row>
        <row r="1361">
          <cell r="A1361" t="str">
            <v>M920</v>
          </cell>
          <cell r="B1361" t="str">
            <v>Meio tubo de concreto D=40 cm</v>
          </cell>
          <cell r="C1361" t="str">
            <v>m</v>
          </cell>
          <cell r="D1361">
            <v>1</v>
          </cell>
          <cell r="E1361" t="str">
            <v>m</v>
          </cell>
        </row>
        <row r="1362">
          <cell r="A1362" t="str">
            <v>M930</v>
          </cell>
          <cell r="B1362" t="str">
            <v>Gabião caixa 2x1x1m galvanizado</v>
          </cell>
          <cell r="C1362" t="str">
            <v>un</v>
          </cell>
          <cell r="D1362">
            <v>1</v>
          </cell>
          <cell r="E1362" t="str">
            <v>un</v>
          </cell>
        </row>
        <row r="1363">
          <cell r="A1363" t="str">
            <v>M935</v>
          </cell>
          <cell r="B1363" t="str">
            <v>Terra arm. ECE - greide 0&lt;h&lt;6m</v>
          </cell>
          <cell r="C1363" t="str">
            <v>m2</v>
          </cell>
          <cell r="D1363">
            <v>1</v>
          </cell>
          <cell r="E1363" t="str">
            <v>m2</v>
          </cell>
        </row>
        <row r="1364">
          <cell r="A1364" t="str">
            <v>M936</v>
          </cell>
          <cell r="B1364" t="str">
            <v>Terra arm. ECE - greide 6&lt;h&lt;9m</v>
          </cell>
          <cell r="C1364" t="str">
            <v>m2</v>
          </cell>
          <cell r="D1364">
            <v>1</v>
          </cell>
          <cell r="E1364" t="str">
            <v>m2</v>
          </cell>
        </row>
        <row r="1365">
          <cell r="A1365" t="str">
            <v>M937</v>
          </cell>
          <cell r="B1365" t="str">
            <v>Terra arm. ECE - greide 9&lt;h&lt;12m</v>
          </cell>
          <cell r="C1365" t="str">
            <v>m2</v>
          </cell>
          <cell r="D1365">
            <v>1</v>
          </cell>
          <cell r="E1365" t="str">
            <v>m2</v>
          </cell>
        </row>
        <row r="1366">
          <cell r="A1366" t="str">
            <v>M938</v>
          </cell>
          <cell r="B1366" t="str">
            <v>Terra arm. ECE- pé talude 0&lt;h&lt;6m</v>
          </cell>
          <cell r="C1366" t="str">
            <v>m2</v>
          </cell>
          <cell r="D1366">
            <v>1</v>
          </cell>
          <cell r="E1366" t="str">
            <v>m2</v>
          </cell>
        </row>
        <row r="1367">
          <cell r="A1367" t="str">
            <v>M939</v>
          </cell>
          <cell r="B1367" t="str">
            <v>Terra arm. ECE- pé talude 6&lt;h&lt;9m</v>
          </cell>
          <cell r="C1367" t="str">
            <v>m2</v>
          </cell>
          <cell r="D1367">
            <v>1</v>
          </cell>
          <cell r="E1367" t="str">
            <v>m2</v>
          </cell>
        </row>
        <row r="1368">
          <cell r="A1368" t="str">
            <v>M940</v>
          </cell>
          <cell r="B1368" t="str">
            <v>Terra arm. ECE- pé talude 9&lt;h&lt;12m</v>
          </cell>
          <cell r="C1368" t="str">
            <v>m2</v>
          </cell>
          <cell r="D1368">
            <v>1</v>
          </cell>
          <cell r="E1368" t="str">
            <v>m2</v>
          </cell>
        </row>
        <row r="1369">
          <cell r="A1369" t="str">
            <v>M941</v>
          </cell>
          <cell r="B1369" t="str">
            <v>Terra arm. ECE-enc. portante 0&lt;h&lt;6m</v>
          </cell>
          <cell r="C1369" t="str">
            <v>m2</v>
          </cell>
          <cell r="D1369">
            <v>1</v>
          </cell>
          <cell r="E1369" t="str">
            <v>m2</v>
          </cell>
        </row>
        <row r="1370">
          <cell r="A1370" t="str">
            <v>M942</v>
          </cell>
          <cell r="B1370" t="str">
            <v>Terra arm. ECE-enc. portante 6&lt;h&lt;9m</v>
          </cell>
          <cell r="C1370" t="str">
            <v>m2</v>
          </cell>
          <cell r="D1370">
            <v>1</v>
          </cell>
          <cell r="E1370" t="str">
            <v>m2</v>
          </cell>
        </row>
        <row r="1371">
          <cell r="A1371" t="str">
            <v>M945</v>
          </cell>
          <cell r="B1371" t="str">
            <v>Haste para perfuratriz de esteira</v>
          </cell>
          <cell r="C1371" t="str">
            <v>un</v>
          </cell>
          <cell r="D1371">
            <v>1</v>
          </cell>
          <cell r="E1371" t="str">
            <v>un</v>
          </cell>
        </row>
        <row r="1372">
          <cell r="A1372" t="str">
            <v>M946</v>
          </cell>
          <cell r="B1372" t="str">
            <v>Luva para perfuratriz de esteira</v>
          </cell>
          <cell r="C1372" t="str">
            <v>un</v>
          </cell>
          <cell r="D1372">
            <v>1</v>
          </cell>
          <cell r="E1372" t="str">
            <v>un</v>
          </cell>
        </row>
        <row r="1373">
          <cell r="A1373" t="str">
            <v>M947</v>
          </cell>
          <cell r="B1373" t="str">
            <v>Punho para perfuratriz de esteira</v>
          </cell>
          <cell r="C1373" t="str">
            <v>un</v>
          </cell>
          <cell r="D1373">
            <v>1</v>
          </cell>
          <cell r="E1373" t="str">
            <v>un</v>
          </cell>
        </row>
        <row r="1374">
          <cell r="A1374" t="str">
            <v>M948</v>
          </cell>
          <cell r="B1374" t="str">
            <v>Coroa para perfuratriz de esteira</v>
          </cell>
          <cell r="C1374" t="str">
            <v>un</v>
          </cell>
          <cell r="D1374">
            <v>1</v>
          </cell>
          <cell r="E1374" t="str">
            <v>un</v>
          </cell>
        </row>
        <row r="1375">
          <cell r="A1375" t="str">
            <v>M949</v>
          </cell>
          <cell r="B1375" t="str">
            <v>Disco diam. p/ máq. de disco 48kW</v>
          </cell>
          <cell r="C1375" t="str">
            <v>un</v>
          </cell>
          <cell r="D1375">
            <v>1</v>
          </cell>
          <cell r="E1375" t="str">
            <v>un</v>
          </cell>
        </row>
        <row r="1376">
          <cell r="A1376" t="str">
            <v>M950</v>
          </cell>
          <cell r="B1376" t="str">
            <v>Coroa de diamante linha NX</v>
          </cell>
          <cell r="C1376" t="str">
            <v>un</v>
          </cell>
          <cell r="D1376">
            <v>1</v>
          </cell>
          <cell r="E1376" t="str">
            <v>un</v>
          </cell>
        </row>
        <row r="1377">
          <cell r="A1377" t="str">
            <v>M951</v>
          </cell>
          <cell r="B1377" t="str">
            <v>Calibrador de diamante linha NX</v>
          </cell>
          <cell r="C1377" t="str">
            <v>un</v>
          </cell>
          <cell r="D1377">
            <v>1</v>
          </cell>
          <cell r="E1377" t="str">
            <v>un</v>
          </cell>
        </row>
        <row r="1378">
          <cell r="A1378" t="str">
            <v>M952</v>
          </cell>
          <cell r="B1378" t="str">
            <v>Mola comum linha NX</v>
          </cell>
          <cell r="C1378" t="str">
            <v>un</v>
          </cell>
          <cell r="D1378">
            <v>1</v>
          </cell>
          <cell r="E1378" t="str">
            <v>un</v>
          </cell>
        </row>
        <row r="1379">
          <cell r="A1379" t="str">
            <v>M953</v>
          </cell>
          <cell r="B1379" t="str">
            <v>Barrilete simples linha NX</v>
          </cell>
          <cell r="C1379" t="str">
            <v>un</v>
          </cell>
          <cell r="D1379">
            <v>1</v>
          </cell>
          <cell r="E1379" t="str">
            <v>un</v>
          </cell>
        </row>
        <row r="1380">
          <cell r="A1380" t="str">
            <v>M954</v>
          </cell>
          <cell r="B1380" t="str">
            <v>Haste paredes paraleleas c/ niples</v>
          </cell>
          <cell r="C1380" t="str">
            <v>un</v>
          </cell>
          <cell r="D1380">
            <v>1</v>
          </cell>
          <cell r="E1380" t="str">
            <v>un</v>
          </cell>
        </row>
        <row r="1381">
          <cell r="A1381" t="str">
            <v>M955</v>
          </cell>
          <cell r="B1381" t="str">
            <v>Coroa de widia linha NX</v>
          </cell>
          <cell r="C1381" t="str">
            <v>un</v>
          </cell>
          <cell r="D1381">
            <v>1</v>
          </cell>
          <cell r="E1381" t="str">
            <v>un</v>
          </cell>
        </row>
        <row r="1382">
          <cell r="A1382" t="str">
            <v>M956</v>
          </cell>
          <cell r="B1382" t="str">
            <v>Sapata de widia linha NX</v>
          </cell>
          <cell r="C1382" t="str">
            <v>un</v>
          </cell>
          <cell r="D1382">
            <v>1</v>
          </cell>
          <cell r="E1382" t="str">
            <v>un</v>
          </cell>
        </row>
        <row r="1383">
          <cell r="A1383" t="str">
            <v>M957</v>
          </cell>
          <cell r="B1383" t="str">
            <v>Revestimento c/ conector linha NX</v>
          </cell>
          <cell r="C1383" t="str">
            <v>un</v>
          </cell>
          <cell r="D1383">
            <v>1</v>
          </cell>
          <cell r="E1383" t="str">
            <v>un</v>
          </cell>
        </row>
        <row r="1384">
          <cell r="A1384" t="str">
            <v>M958</v>
          </cell>
          <cell r="B1384" t="str">
            <v>Calibrador de widia simples linh NX</v>
          </cell>
          <cell r="C1384" t="str">
            <v>un</v>
          </cell>
          <cell r="D1384">
            <v>1</v>
          </cell>
          <cell r="E1384" t="str">
            <v>un</v>
          </cell>
        </row>
        <row r="1385">
          <cell r="A1385" t="str">
            <v>M960</v>
          </cell>
          <cell r="B1385" t="str">
            <v>Fio de nylon n. 40</v>
          </cell>
          <cell r="C1385" t="str">
            <v>rl</v>
          </cell>
          <cell r="D1385">
            <v>100</v>
          </cell>
          <cell r="E1385" t="str">
            <v>m</v>
          </cell>
        </row>
        <row r="1386">
          <cell r="A1386" t="str">
            <v>M969</v>
          </cell>
          <cell r="B1386" t="str">
            <v>Película refletiva lentes expostas</v>
          </cell>
          <cell r="C1386" t="str">
            <v>m2</v>
          </cell>
          <cell r="D1386">
            <v>1</v>
          </cell>
          <cell r="E1386" t="str">
            <v>m2</v>
          </cell>
        </row>
        <row r="1387">
          <cell r="A1387" t="str">
            <v>M970</v>
          </cell>
          <cell r="B1387" t="str">
            <v>Película refletiva lentes inclusas</v>
          </cell>
          <cell r="C1387" t="str">
            <v>m2</v>
          </cell>
          <cell r="D1387">
            <v>1</v>
          </cell>
          <cell r="E1387" t="str">
            <v>m2</v>
          </cell>
        </row>
        <row r="1388">
          <cell r="A1388" t="str">
            <v>M971</v>
          </cell>
          <cell r="B1388" t="str">
            <v>Dispositivo anti-ofuscante</v>
          </cell>
          <cell r="C1388" t="str">
            <v>m</v>
          </cell>
          <cell r="D1388">
            <v>1</v>
          </cell>
          <cell r="E1388" t="str">
            <v>m</v>
          </cell>
        </row>
        <row r="1389">
          <cell r="A1389" t="str">
            <v>M972</v>
          </cell>
          <cell r="B1389" t="str">
            <v>Tacha refletiva monodirecional</v>
          </cell>
          <cell r="C1389" t="str">
            <v>un</v>
          </cell>
          <cell r="D1389">
            <v>1</v>
          </cell>
          <cell r="E1389" t="str">
            <v>un</v>
          </cell>
        </row>
        <row r="1390">
          <cell r="A1390" t="str">
            <v>M973</v>
          </cell>
          <cell r="B1390" t="str">
            <v>Tacha refletiva bidirecional</v>
          </cell>
          <cell r="C1390" t="str">
            <v>un</v>
          </cell>
          <cell r="D1390">
            <v>1</v>
          </cell>
          <cell r="E1390" t="str">
            <v>un</v>
          </cell>
        </row>
        <row r="1391">
          <cell r="A1391" t="str">
            <v>M974</v>
          </cell>
          <cell r="B1391" t="str">
            <v>Tachão refletivo monodirecional</v>
          </cell>
          <cell r="C1391" t="str">
            <v>un</v>
          </cell>
          <cell r="D1391">
            <v>1</v>
          </cell>
          <cell r="E1391" t="str">
            <v>un</v>
          </cell>
        </row>
        <row r="1392">
          <cell r="A1392" t="str">
            <v>M975</v>
          </cell>
          <cell r="B1392" t="str">
            <v>Tachão refletivo bidirecional</v>
          </cell>
          <cell r="C1392" t="str">
            <v>un</v>
          </cell>
          <cell r="D1392">
            <v>1</v>
          </cell>
          <cell r="E1392" t="str">
            <v>un</v>
          </cell>
        </row>
        <row r="1393">
          <cell r="A1393" t="str">
            <v>M976</v>
          </cell>
          <cell r="B1393" t="str">
            <v>Baguete limitador de polietileno</v>
          </cell>
          <cell r="C1393" t="str">
            <v>m</v>
          </cell>
          <cell r="D1393">
            <v>1</v>
          </cell>
          <cell r="E1393" t="str">
            <v>m</v>
          </cell>
        </row>
        <row r="1394">
          <cell r="A1394" t="str">
            <v>M977</v>
          </cell>
          <cell r="B1394" t="str">
            <v>Selante asfáltico polimerizado</v>
          </cell>
          <cell r="C1394" t="str">
            <v>l</v>
          </cell>
          <cell r="D1394">
            <v>1</v>
          </cell>
          <cell r="E1394" t="str">
            <v>l</v>
          </cell>
        </row>
        <row r="1395">
          <cell r="A1395" t="str">
            <v>M980</v>
          </cell>
          <cell r="B1395" t="str">
            <v>Indenização de jazida</v>
          </cell>
          <cell r="C1395" t="str">
            <v>m3</v>
          </cell>
          <cell r="D1395">
            <v>1</v>
          </cell>
          <cell r="E1395" t="str">
            <v>m3</v>
          </cell>
        </row>
        <row r="1396">
          <cell r="A1396" t="str">
            <v>M982</v>
          </cell>
          <cell r="B1396" t="str">
            <v>Isopor de 5cm de espessura</v>
          </cell>
          <cell r="C1396" t="str">
            <v>m2</v>
          </cell>
          <cell r="D1396">
            <v>1</v>
          </cell>
          <cell r="E1396" t="str">
            <v>m2</v>
          </cell>
        </row>
        <row r="1397">
          <cell r="A1397" t="str">
            <v>M983</v>
          </cell>
          <cell r="B1397" t="str">
            <v>Disco diam. p/ máq. de disco 6kW</v>
          </cell>
          <cell r="C1397" t="str">
            <v>un</v>
          </cell>
          <cell r="D1397">
            <v>1</v>
          </cell>
          <cell r="E1397" t="str">
            <v>un</v>
          </cell>
        </row>
        <row r="1398">
          <cell r="A1398" t="str">
            <v>M984</v>
          </cell>
          <cell r="B1398" t="str">
            <v>Chumbadores</v>
          </cell>
          <cell r="C1398" t="str">
            <v>pç</v>
          </cell>
          <cell r="D1398">
            <v>0.3</v>
          </cell>
          <cell r="E1398" t="str">
            <v>kg</v>
          </cell>
        </row>
        <row r="1399">
          <cell r="A1399" t="str">
            <v>M985</v>
          </cell>
          <cell r="B1399" t="str">
            <v>Tubo plástico para purgadores</v>
          </cell>
          <cell r="C1399" t="str">
            <v>m</v>
          </cell>
          <cell r="D1399">
            <v>1</v>
          </cell>
          <cell r="E1399" t="str">
            <v>m</v>
          </cell>
        </row>
        <row r="1400">
          <cell r="A1400" t="str">
            <v>M996</v>
          </cell>
          <cell r="B1400" t="str">
            <v>Material Demolido</v>
          </cell>
          <cell r="C1400" t="str">
            <v>t</v>
          </cell>
          <cell r="D1400">
            <v>1</v>
          </cell>
          <cell r="E1400" t="str">
            <v>t</v>
          </cell>
        </row>
        <row r="1401">
          <cell r="A1401" t="str">
            <v>M997</v>
          </cell>
          <cell r="B1401" t="str">
            <v>Material Fresado</v>
          </cell>
          <cell r="C1401" t="str">
            <v>t</v>
          </cell>
          <cell r="D1401">
            <v>1</v>
          </cell>
          <cell r="E1401" t="str">
            <v>t</v>
          </cell>
        </row>
        <row r="1402">
          <cell r="A1402" t="str">
            <v>M998</v>
          </cell>
          <cell r="B1402" t="str">
            <v>Madeira</v>
          </cell>
          <cell r="C1402" t="str">
            <v>t</v>
          </cell>
          <cell r="D1402">
            <v>1</v>
          </cell>
          <cell r="E1402" t="str">
            <v>t</v>
          </cell>
        </row>
        <row r="1403">
          <cell r="A1403" t="str">
            <v>M999</v>
          </cell>
          <cell r="B1403" t="str">
            <v>Material retirado da pista</v>
          </cell>
          <cell r="C1403" t="str">
            <v>t</v>
          </cell>
          <cell r="D1403">
            <v>1</v>
          </cell>
          <cell r="E1403" t="str">
            <v>t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53"/>
  <sheetViews>
    <sheetView view="pageBreakPreview" topLeftCell="A66" zoomScale="96" zoomScaleNormal="96" zoomScaleSheetLayoutView="96" workbookViewId="0">
      <selection activeCell="N68" sqref="N68:N69"/>
    </sheetView>
  </sheetViews>
  <sheetFormatPr defaultColWidth="8.85546875" defaultRowHeight="15"/>
  <cols>
    <col min="1" max="1" width="2.28515625" style="2" customWidth="1"/>
    <col min="2" max="2" width="6.28515625" style="2" customWidth="1"/>
    <col min="3" max="3" width="13.28515625" style="98" customWidth="1"/>
    <col min="4" max="4" width="9.7109375" style="122" customWidth="1"/>
    <col min="5" max="5" width="57.28515625" style="2" customWidth="1"/>
    <col min="6" max="6" width="1.140625" style="2" hidden="1" customWidth="1"/>
    <col min="7" max="7" width="3.28515625" style="2" hidden="1" customWidth="1"/>
    <col min="8" max="8" width="6.28515625" style="2" customWidth="1"/>
    <col min="9" max="9" width="10.42578125" style="2" customWidth="1"/>
    <col min="10" max="10" width="10.28515625" style="2" customWidth="1"/>
    <col min="11" max="11" width="10.140625" style="2" customWidth="1"/>
    <col min="12" max="12" width="7.7109375" style="2" customWidth="1"/>
    <col min="13" max="13" width="12.7109375" style="2" customWidth="1"/>
    <col min="14" max="14" width="14.140625" style="2" bestFit="1" customWidth="1"/>
    <col min="15" max="15" width="2.5703125" style="2" customWidth="1"/>
    <col min="16" max="16" width="12.28515625" style="2" bestFit="1" customWidth="1"/>
    <col min="17" max="17" width="9.7109375" style="2" bestFit="1" customWidth="1"/>
    <col min="18" max="18" width="10.42578125" style="2" bestFit="1" customWidth="1"/>
    <col min="19" max="16384" width="8.85546875" style="2"/>
  </cols>
  <sheetData>
    <row r="1" spans="2:14" ht="2.4500000000000002" customHeight="1">
      <c r="B1" s="529"/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</row>
    <row r="2" spans="2:14" ht="8.4499999999999993" customHeight="1"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</row>
    <row r="3" spans="2:14" ht="9.6" customHeight="1">
      <c r="B3" s="529"/>
      <c r="C3" s="529"/>
      <c r="D3" s="529"/>
      <c r="E3" s="529"/>
      <c r="F3" s="529"/>
      <c r="G3" s="529"/>
      <c r="H3" s="529"/>
      <c r="I3" s="529"/>
      <c r="J3" s="529"/>
      <c r="K3" s="529"/>
      <c r="L3" s="529"/>
      <c r="M3" s="529"/>
      <c r="N3" s="529"/>
    </row>
    <row r="4" spans="2:14">
      <c r="B4" s="529"/>
      <c r="C4" s="529"/>
      <c r="D4" s="529"/>
      <c r="E4" s="529"/>
      <c r="F4" s="529"/>
      <c r="G4" s="529"/>
      <c r="H4" s="529"/>
      <c r="I4" s="529"/>
      <c r="J4" s="529"/>
      <c r="K4" s="529"/>
      <c r="L4" s="529"/>
      <c r="M4" s="529"/>
      <c r="N4" s="529"/>
    </row>
    <row r="5" spans="2:14">
      <c r="B5" s="529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</row>
    <row r="6" spans="2:14">
      <c r="B6" s="529"/>
      <c r="C6" s="529"/>
      <c r="D6" s="529"/>
      <c r="E6" s="529"/>
      <c r="F6" s="529"/>
      <c r="G6" s="529"/>
      <c r="H6" s="529"/>
      <c r="I6" s="529"/>
      <c r="J6" s="529"/>
      <c r="K6" s="529"/>
      <c r="L6" s="529"/>
      <c r="M6" s="529"/>
      <c r="N6" s="529"/>
    </row>
    <row r="7" spans="2:14" ht="5.45" customHeight="1">
      <c r="B7" s="529"/>
      <c r="C7" s="529"/>
      <c r="D7" s="529"/>
      <c r="E7" s="529"/>
      <c r="F7" s="529"/>
      <c r="G7" s="529"/>
      <c r="H7" s="529"/>
      <c r="I7" s="529"/>
      <c r="J7" s="529"/>
      <c r="K7" s="529"/>
      <c r="L7" s="529"/>
      <c r="M7" s="529"/>
      <c r="N7" s="529"/>
    </row>
    <row r="8" spans="2:14" hidden="1">
      <c r="B8" s="529"/>
      <c r="C8" s="529"/>
      <c r="D8" s="529"/>
      <c r="E8" s="529"/>
      <c r="F8" s="529"/>
      <c r="G8" s="529"/>
      <c r="H8" s="529"/>
      <c r="I8" s="529"/>
      <c r="J8" s="529"/>
      <c r="K8" s="529"/>
      <c r="L8" s="529"/>
      <c r="M8" s="529"/>
      <c r="N8" s="529"/>
    </row>
    <row r="9" spans="2:14" ht="11.45" customHeight="1">
      <c r="B9" s="530"/>
      <c r="C9" s="530"/>
      <c r="D9" s="530"/>
      <c r="E9" s="530"/>
      <c r="F9" s="530"/>
      <c r="G9" s="530"/>
      <c r="H9" s="530"/>
      <c r="I9" s="530"/>
      <c r="J9" s="530"/>
      <c r="K9" s="530"/>
      <c r="L9" s="530"/>
      <c r="M9" s="530"/>
      <c r="N9" s="530"/>
    </row>
    <row r="10" spans="2:14" ht="20.45" customHeight="1">
      <c r="B10" s="531" t="s">
        <v>569</v>
      </c>
      <c r="C10" s="532"/>
      <c r="D10" s="532"/>
      <c r="E10" s="532"/>
      <c r="F10" s="532"/>
      <c r="G10" s="532"/>
      <c r="H10" s="532"/>
      <c r="I10" s="532"/>
      <c r="J10" s="532"/>
      <c r="K10" s="532"/>
      <c r="L10" s="532"/>
      <c r="M10" s="532"/>
      <c r="N10" s="533"/>
    </row>
    <row r="11" spans="2:14" ht="20.45" customHeight="1">
      <c r="B11" s="523" t="s">
        <v>579</v>
      </c>
      <c r="C11" s="523"/>
      <c r="D11" s="523"/>
      <c r="E11" s="523"/>
      <c r="F11" s="523"/>
      <c r="G11" s="523"/>
      <c r="H11" s="523"/>
      <c r="I11" s="523"/>
      <c r="J11" s="523"/>
      <c r="K11" s="523" t="s">
        <v>570</v>
      </c>
      <c r="L11" s="523"/>
      <c r="M11" s="523"/>
      <c r="N11" s="523"/>
    </row>
    <row r="12" spans="2:14" ht="20.45" customHeight="1">
      <c r="B12" s="523" t="s">
        <v>572</v>
      </c>
      <c r="C12" s="523"/>
      <c r="D12" s="523"/>
      <c r="E12" s="523"/>
      <c r="F12" s="523"/>
      <c r="G12" s="523"/>
      <c r="H12" s="523"/>
      <c r="I12" s="523"/>
      <c r="J12" s="523"/>
      <c r="K12" s="523" t="s">
        <v>571</v>
      </c>
      <c r="L12" s="523"/>
      <c r="M12" s="523"/>
      <c r="N12" s="523"/>
    </row>
    <row r="13" spans="2:14" ht="20.45" customHeight="1">
      <c r="B13" s="523" t="s">
        <v>573</v>
      </c>
      <c r="C13" s="523"/>
      <c r="D13" s="523"/>
      <c r="E13" s="523"/>
      <c r="F13" s="523"/>
      <c r="G13" s="523"/>
      <c r="H13" s="523"/>
      <c r="I13" s="523"/>
      <c r="J13" s="524" t="s">
        <v>575</v>
      </c>
      <c r="K13" s="525"/>
      <c r="L13" s="525"/>
      <c r="M13" s="525"/>
      <c r="N13" s="526"/>
    </row>
    <row r="14" spans="2:14" ht="20.45" customHeight="1">
      <c r="B14" s="523" t="s">
        <v>580</v>
      </c>
      <c r="C14" s="523"/>
      <c r="D14" s="523"/>
      <c r="E14" s="523"/>
      <c r="F14" s="523"/>
      <c r="G14" s="523"/>
      <c r="H14" s="523"/>
      <c r="I14" s="523"/>
      <c r="J14" s="527" t="s">
        <v>576</v>
      </c>
      <c r="K14" s="527"/>
      <c r="L14" s="527"/>
      <c r="M14" s="527" t="s">
        <v>577</v>
      </c>
      <c r="N14" s="527"/>
    </row>
    <row r="15" spans="2:14" ht="18" customHeight="1">
      <c r="B15" s="528" t="s">
        <v>574</v>
      </c>
      <c r="C15" s="528"/>
      <c r="D15" s="528"/>
      <c r="E15" s="528"/>
      <c r="F15" s="528"/>
      <c r="G15" s="528"/>
      <c r="H15" s="528"/>
      <c r="I15" s="528"/>
      <c r="J15" s="527"/>
      <c r="K15" s="527"/>
      <c r="L15" s="527"/>
      <c r="M15" s="527" t="s">
        <v>578</v>
      </c>
      <c r="N15" s="527"/>
    </row>
    <row r="16" spans="2:14" ht="22.15" customHeight="1">
      <c r="B16" s="511" t="s">
        <v>10</v>
      </c>
      <c r="C16" s="511" t="s">
        <v>0</v>
      </c>
      <c r="D16" s="517" t="s">
        <v>168</v>
      </c>
      <c r="E16" s="511" t="s">
        <v>11</v>
      </c>
      <c r="F16" s="519" t="s">
        <v>12</v>
      </c>
      <c r="G16" s="520"/>
      <c r="H16" s="515" t="s">
        <v>1</v>
      </c>
      <c r="I16" s="511" t="s">
        <v>2</v>
      </c>
      <c r="J16" s="512" t="s">
        <v>13</v>
      </c>
      <c r="K16" s="512"/>
      <c r="L16" s="511" t="s">
        <v>166</v>
      </c>
      <c r="M16" s="512" t="s">
        <v>16</v>
      </c>
      <c r="N16" s="512"/>
    </row>
    <row r="17" spans="2:17" ht="19.149999999999999" customHeight="1">
      <c r="B17" s="512"/>
      <c r="C17" s="512"/>
      <c r="D17" s="518"/>
      <c r="E17" s="512"/>
      <c r="F17" s="521"/>
      <c r="G17" s="522"/>
      <c r="H17" s="516"/>
      <c r="I17" s="512"/>
      <c r="J17" s="52" t="s">
        <v>15</v>
      </c>
      <c r="K17" s="52" t="s">
        <v>14</v>
      </c>
      <c r="L17" s="512"/>
      <c r="M17" s="52" t="s">
        <v>15</v>
      </c>
      <c r="N17" s="52" t="s">
        <v>14</v>
      </c>
    </row>
    <row r="18" spans="2:17" s="26" customFormat="1" ht="23.45" customHeight="1">
      <c r="B18" s="140" t="s">
        <v>394</v>
      </c>
      <c r="C18" s="195"/>
      <c r="D18" s="110"/>
      <c r="E18" s="14" t="s">
        <v>182</v>
      </c>
      <c r="F18" s="20"/>
      <c r="G18" s="21"/>
      <c r="H18" s="22"/>
      <c r="I18" s="23"/>
      <c r="J18" s="24"/>
      <c r="K18" s="24"/>
      <c r="L18" s="24"/>
      <c r="M18" s="24"/>
      <c r="N18" s="25"/>
    </row>
    <row r="19" spans="2:17" s="31" customFormat="1" ht="50.1" customHeight="1">
      <c r="B19" s="27" t="s">
        <v>29</v>
      </c>
      <c r="C19" s="192" t="s">
        <v>509</v>
      </c>
      <c r="D19" s="112" t="s">
        <v>508</v>
      </c>
      <c r="E19" s="9" t="s">
        <v>510</v>
      </c>
      <c r="F19" s="28"/>
      <c r="G19" s="29"/>
      <c r="H19" s="10" t="s">
        <v>187</v>
      </c>
      <c r="I19" s="11">
        <v>1</v>
      </c>
      <c r="J19" s="12">
        <v>7642.29</v>
      </c>
      <c r="K19" s="12" t="e">
        <f t="shared" ref="K19:K32" si="0">TRUNC(J19*(1+L19),2)</f>
        <v>#REF!</v>
      </c>
      <c r="L19" s="107" t="e">
        <f>#REF!</f>
        <v>#REF!</v>
      </c>
      <c r="M19" s="12">
        <f t="shared" ref="M19:M32" si="1">TRUNC(I19*J19,2)</f>
        <v>7642.29</v>
      </c>
      <c r="N19" s="12" t="e">
        <f t="shared" ref="N19:N32" si="2">TRUNC(I19*K19,2)</f>
        <v>#REF!</v>
      </c>
      <c r="P19" s="143" t="e">
        <f>I19*K19</f>
        <v>#REF!</v>
      </c>
      <c r="Q19" s="31" t="e">
        <f>P19=N19</f>
        <v>#REF!</v>
      </c>
    </row>
    <row r="20" spans="2:17" s="31" customFormat="1" ht="39.950000000000003" customHeight="1">
      <c r="B20" s="27" t="s">
        <v>378</v>
      </c>
      <c r="C20" s="193" t="s">
        <v>588</v>
      </c>
      <c r="D20" s="112" t="s">
        <v>508</v>
      </c>
      <c r="E20" s="9" t="s">
        <v>589</v>
      </c>
      <c r="F20" s="28"/>
      <c r="G20" s="29"/>
      <c r="H20" s="10" t="s">
        <v>581</v>
      </c>
      <c r="I20" s="11">
        <v>8</v>
      </c>
      <c r="J20" s="12">
        <v>625.89</v>
      </c>
      <c r="K20" s="12" t="e">
        <f t="shared" si="0"/>
        <v>#REF!</v>
      </c>
      <c r="L20" s="107" t="e">
        <f>#REF!</f>
        <v>#REF!</v>
      </c>
      <c r="M20" s="12">
        <f t="shared" si="1"/>
        <v>5007.12</v>
      </c>
      <c r="N20" s="12" t="e">
        <f t="shared" si="2"/>
        <v>#REF!</v>
      </c>
      <c r="P20" s="143" t="e">
        <f t="shared" ref="P20:P83" si="3">I20*K20</f>
        <v>#REF!</v>
      </c>
      <c r="Q20" s="31" t="e">
        <f t="shared" ref="Q20:Q84" si="4">P20=N20</f>
        <v>#REF!</v>
      </c>
    </row>
    <row r="21" spans="2:17" s="31" customFormat="1" ht="33" customHeight="1">
      <c r="B21" s="27" t="s">
        <v>702</v>
      </c>
      <c r="C21" s="10" t="s">
        <v>622</v>
      </c>
      <c r="D21" s="112" t="s">
        <v>508</v>
      </c>
      <c r="E21" s="9" t="s">
        <v>623</v>
      </c>
      <c r="F21" s="28"/>
      <c r="G21" s="29"/>
      <c r="H21" s="10" t="s">
        <v>200</v>
      </c>
      <c r="I21" s="11">
        <v>60</v>
      </c>
      <c r="J21" s="12">
        <v>53.1</v>
      </c>
      <c r="K21" s="12" t="e">
        <f t="shared" si="0"/>
        <v>#REF!</v>
      </c>
      <c r="L21" s="107" t="e">
        <f>#REF!</f>
        <v>#REF!</v>
      </c>
      <c r="M21" s="12">
        <f t="shared" si="1"/>
        <v>3186</v>
      </c>
      <c r="N21" s="12" t="e">
        <f t="shared" si="2"/>
        <v>#REF!</v>
      </c>
      <c r="P21" s="143" t="e">
        <f t="shared" si="3"/>
        <v>#REF!</v>
      </c>
      <c r="Q21" s="31" t="e">
        <f t="shared" si="4"/>
        <v>#REF!</v>
      </c>
    </row>
    <row r="22" spans="2:17" s="31" customFormat="1" ht="24.95" customHeight="1">
      <c r="B22" s="27" t="s">
        <v>703</v>
      </c>
      <c r="C22" s="10" t="s">
        <v>584</v>
      </c>
      <c r="D22" s="112" t="s">
        <v>508</v>
      </c>
      <c r="E22" s="9" t="s">
        <v>585</v>
      </c>
      <c r="F22" s="28"/>
      <c r="G22" s="29"/>
      <c r="H22" s="10" t="s">
        <v>581</v>
      </c>
      <c r="I22" s="11">
        <v>8</v>
      </c>
      <c r="J22" s="12">
        <v>734.8</v>
      </c>
      <c r="K22" s="12" t="e">
        <f t="shared" si="0"/>
        <v>#REF!</v>
      </c>
      <c r="L22" s="107" t="e">
        <f>#REF!</f>
        <v>#REF!</v>
      </c>
      <c r="M22" s="12">
        <f t="shared" si="1"/>
        <v>5878.4</v>
      </c>
      <c r="N22" s="12" t="e">
        <f t="shared" si="2"/>
        <v>#REF!</v>
      </c>
      <c r="P22" s="143" t="e">
        <f t="shared" si="3"/>
        <v>#REF!</v>
      </c>
      <c r="Q22" s="31" t="e">
        <f t="shared" si="4"/>
        <v>#REF!</v>
      </c>
    </row>
    <row r="23" spans="2:17" s="31" customFormat="1" ht="39.950000000000003" customHeight="1">
      <c r="B23" s="27" t="s">
        <v>704</v>
      </c>
      <c r="C23" s="10" t="s">
        <v>582</v>
      </c>
      <c r="D23" s="112" t="s">
        <v>508</v>
      </c>
      <c r="E23" s="9" t="s">
        <v>583</v>
      </c>
      <c r="F23" s="28"/>
      <c r="G23" s="29"/>
      <c r="H23" s="10" t="s">
        <v>581</v>
      </c>
      <c r="I23" s="11">
        <v>8</v>
      </c>
      <c r="J23" s="12">
        <v>875.23</v>
      </c>
      <c r="K23" s="12" t="e">
        <f t="shared" si="0"/>
        <v>#REF!</v>
      </c>
      <c r="L23" s="107" t="e">
        <f>#REF!</f>
        <v>#REF!</v>
      </c>
      <c r="M23" s="12">
        <f t="shared" si="1"/>
        <v>7001.84</v>
      </c>
      <c r="N23" s="12" t="e">
        <f t="shared" si="2"/>
        <v>#REF!</v>
      </c>
      <c r="P23" s="143" t="e">
        <f t="shared" si="3"/>
        <v>#REF!</v>
      </c>
      <c r="Q23" s="31" t="e">
        <f t="shared" si="4"/>
        <v>#REF!</v>
      </c>
    </row>
    <row r="24" spans="2:17" s="31" customFormat="1" ht="24.95" customHeight="1">
      <c r="B24" s="27" t="s">
        <v>705</v>
      </c>
      <c r="C24" s="10" t="s">
        <v>586</v>
      </c>
      <c r="D24" s="112" t="s">
        <v>508</v>
      </c>
      <c r="E24" s="9" t="s">
        <v>587</v>
      </c>
      <c r="F24" s="28"/>
      <c r="G24" s="29"/>
      <c r="H24" s="10" t="s">
        <v>581</v>
      </c>
      <c r="I24" s="11">
        <v>8</v>
      </c>
      <c r="J24" s="12">
        <v>652.79999999999995</v>
      </c>
      <c r="K24" s="12" t="e">
        <f t="shared" si="0"/>
        <v>#REF!</v>
      </c>
      <c r="L24" s="107" t="e">
        <f>#REF!</f>
        <v>#REF!</v>
      </c>
      <c r="M24" s="12">
        <f t="shared" si="1"/>
        <v>5222.3999999999996</v>
      </c>
      <c r="N24" s="12" t="e">
        <f t="shared" si="2"/>
        <v>#REF!</v>
      </c>
      <c r="P24" s="143" t="e">
        <f t="shared" si="3"/>
        <v>#REF!</v>
      </c>
      <c r="Q24" s="31" t="e">
        <f t="shared" si="4"/>
        <v>#REF!</v>
      </c>
    </row>
    <row r="25" spans="2:17" s="31" customFormat="1" ht="67.5" customHeight="1">
      <c r="B25" s="27" t="s">
        <v>706</v>
      </c>
      <c r="C25" s="10" t="s">
        <v>613</v>
      </c>
      <c r="D25" s="112" t="s">
        <v>508</v>
      </c>
      <c r="E25" s="9" t="s">
        <v>614</v>
      </c>
      <c r="F25" s="28"/>
      <c r="G25" s="29"/>
      <c r="H25" s="194" t="s">
        <v>187</v>
      </c>
      <c r="I25" s="11">
        <v>2</v>
      </c>
      <c r="J25" s="12">
        <v>2710.22</v>
      </c>
      <c r="K25" s="12" t="e">
        <f t="shared" si="0"/>
        <v>#REF!</v>
      </c>
      <c r="L25" s="107" t="e">
        <f>#REF!</f>
        <v>#REF!</v>
      </c>
      <c r="M25" s="12">
        <f t="shared" si="1"/>
        <v>5420.44</v>
      </c>
      <c r="N25" s="12" t="e">
        <f t="shared" si="2"/>
        <v>#REF!</v>
      </c>
      <c r="P25" s="143" t="e">
        <f t="shared" si="3"/>
        <v>#REF!</v>
      </c>
      <c r="Q25" s="31" t="e">
        <f t="shared" si="4"/>
        <v>#REF!</v>
      </c>
    </row>
    <row r="26" spans="2:17" s="31" customFormat="1" ht="26.25" customHeight="1">
      <c r="B26" s="27" t="s">
        <v>707</v>
      </c>
      <c r="C26" s="10" t="s">
        <v>615</v>
      </c>
      <c r="D26" s="112" t="s">
        <v>508</v>
      </c>
      <c r="E26" s="9" t="s">
        <v>616</v>
      </c>
      <c r="F26" s="28"/>
      <c r="G26" s="29"/>
      <c r="H26" s="10" t="s">
        <v>205</v>
      </c>
      <c r="I26" s="11">
        <v>220</v>
      </c>
      <c r="J26" s="12">
        <v>133.99</v>
      </c>
      <c r="K26" s="12" t="e">
        <f t="shared" si="0"/>
        <v>#REF!</v>
      </c>
      <c r="L26" s="107" t="e">
        <f>#REF!</f>
        <v>#REF!</v>
      </c>
      <c r="M26" s="12">
        <f t="shared" si="1"/>
        <v>29477.8</v>
      </c>
      <c r="N26" s="12" t="e">
        <f t="shared" si="2"/>
        <v>#REF!</v>
      </c>
      <c r="P26" s="143" t="e">
        <f t="shared" si="3"/>
        <v>#REF!</v>
      </c>
      <c r="Q26" s="31" t="e">
        <f t="shared" si="4"/>
        <v>#REF!</v>
      </c>
    </row>
    <row r="27" spans="2:17" s="31" customFormat="1" ht="24.95" customHeight="1">
      <c r="B27" s="27" t="s">
        <v>708</v>
      </c>
      <c r="C27" s="10" t="s">
        <v>511</v>
      </c>
      <c r="D27" s="112" t="s">
        <v>508</v>
      </c>
      <c r="E27" s="9" t="s">
        <v>512</v>
      </c>
      <c r="F27" s="28"/>
      <c r="G27" s="29"/>
      <c r="H27" s="10" t="s">
        <v>205</v>
      </c>
      <c r="I27" s="11">
        <v>220</v>
      </c>
      <c r="J27" s="12">
        <v>50.01</v>
      </c>
      <c r="K27" s="12" t="e">
        <f t="shared" si="0"/>
        <v>#REF!</v>
      </c>
      <c r="L27" s="107" t="e">
        <f>#REF!</f>
        <v>#REF!</v>
      </c>
      <c r="M27" s="12">
        <f t="shared" si="1"/>
        <v>11002.2</v>
      </c>
      <c r="N27" s="12" t="e">
        <f t="shared" si="2"/>
        <v>#REF!</v>
      </c>
      <c r="P27" s="143" t="e">
        <f t="shared" si="3"/>
        <v>#REF!</v>
      </c>
      <c r="Q27" s="31" t="e">
        <f t="shared" si="4"/>
        <v>#REF!</v>
      </c>
    </row>
    <row r="28" spans="2:17" s="31" customFormat="1" ht="26.25" customHeight="1">
      <c r="B28" s="27" t="s">
        <v>709</v>
      </c>
      <c r="C28" s="10" t="s">
        <v>624</v>
      </c>
      <c r="D28" s="112" t="s">
        <v>508</v>
      </c>
      <c r="E28" s="9" t="s">
        <v>625</v>
      </c>
      <c r="F28" s="28"/>
      <c r="G28" s="29"/>
      <c r="H28" s="10" t="s">
        <v>187</v>
      </c>
      <c r="I28" s="11">
        <v>1</v>
      </c>
      <c r="J28" s="12">
        <v>1896.7</v>
      </c>
      <c r="K28" s="12" t="e">
        <f t="shared" si="0"/>
        <v>#REF!</v>
      </c>
      <c r="L28" s="107" t="e">
        <f>#REF!</f>
        <v>#REF!</v>
      </c>
      <c r="M28" s="12">
        <f t="shared" si="1"/>
        <v>1896.7</v>
      </c>
      <c r="N28" s="12" t="e">
        <f t="shared" si="2"/>
        <v>#REF!</v>
      </c>
      <c r="P28" s="143" t="e">
        <f t="shared" si="3"/>
        <v>#REF!</v>
      </c>
      <c r="Q28" s="31" t="e">
        <f t="shared" si="4"/>
        <v>#REF!</v>
      </c>
    </row>
    <row r="29" spans="2:17" s="31" customFormat="1" ht="24" customHeight="1">
      <c r="B29" s="27" t="s">
        <v>710</v>
      </c>
      <c r="C29" s="10" t="s">
        <v>626</v>
      </c>
      <c r="D29" s="112" t="s">
        <v>508</v>
      </c>
      <c r="E29" s="9" t="s">
        <v>627</v>
      </c>
      <c r="F29" s="28"/>
      <c r="G29" s="29"/>
      <c r="H29" s="10" t="s">
        <v>187</v>
      </c>
      <c r="I29" s="11">
        <v>1</v>
      </c>
      <c r="J29" s="12">
        <v>184.33</v>
      </c>
      <c r="K29" s="12" t="e">
        <f t="shared" si="0"/>
        <v>#REF!</v>
      </c>
      <c r="L29" s="107" t="e">
        <f>#REF!</f>
        <v>#REF!</v>
      </c>
      <c r="M29" s="12">
        <f t="shared" si="1"/>
        <v>184.33</v>
      </c>
      <c r="N29" s="12" t="e">
        <f t="shared" si="2"/>
        <v>#REF!</v>
      </c>
      <c r="P29" s="143" t="e">
        <f t="shared" si="3"/>
        <v>#REF!</v>
      </c>
      <c r="Q29" s="31" t="e">
        <f t="shared" si="4"/>
        <v>#REF!</v>
      </c>
    </row>
    <row r="30" spans="2:17" s="31" customFormat="1" ht="24" customHeight="1">
      <c r="B30" s="27" t="s">
        <v>711</v>
      </c>
      <c r="C30" s="10" t="s">
        <v>628</v>
      </c>
      <c r="D30" s="112" t="s">
        <v>508</v>
      </c>
      <c r="E30" s="9" t="s">
        <v>629</v>
      </c>
      <c r="F30" s="28"/>
      <c r="G30" s="29"/>
      <c r="H30" s="10" t="s">
        <v>205</v>
      </c>
      <c r="I30" s="11">
        <v>120</v>
      </c>
      <c r="J30" s="12">
        <v>15.48</v>
      </c>
      <c r="K30" s="12" t="e">
        <f t="shared" si="0"/>
        <v>#REF!</v>
      </c>
      <c r="L30" s="107" t="e">
        <f>#REF!</f>
        <v>#REF!</v>
      </c>
      <c r="M30" s="12">
        <f t="shared" si="1"/>
        <v>1857.6</v>
      </c>
      <c r="N30" s="12" t="e">
        <f t="shared" si="2"/>
        <v>#REF!</v>
      </c>
      <c r="P30" s="143" t="e">
        <f t="shared" si="3"/>
        <v>#REF!</v>
      </c>
      <c r="Q30" s="31" t="e">
        <f t="shared" si="4"/>
        <v>#REF!</v>
      </c>
    </row>
    <row r="31" spans="2:17" s="31" customFormat="1" ht="24" customHeight="1">
      <c r="B31" s="27" t="s">
        <v>712</v>
      </c>
      <c r="C31" s="10" t="s">
        <v>590</v>
      </c>
      <c r="D31" s="112" t="s">
        <v>508</v>
      </c>
      <c r="E31" s="9" t="s">
        <v>630</v>
      </c>
      <c r="F31" s="28"/>
      <c r="G31" s="29"/>
      <c r="H31" s="10" t="s">
        <v>205</v>
      </c>
      <c r="I31" s="11">
        <v>300</v>
      </c>
      <c r="J31" s="12">
        <v>12.78</v>
      </c>
      <c r="K31" s="12" t="e">
        <f t="shared" si="0"/>
        <v>#REF!</v>
      </c>
      <c r="L31" s="107" t="e">
        <f>#REF!</f>
        <v>#REF!</v>
      </c>
      <c r="M31" s="12">
        <f t="shared" si="1"/>
        <v>3834</v>
      </c>
      <c r="N31" s="12" t="e">
        <f t="shared" si="2"/>
        <v>#REF!</v>
      </c>
      <c r="P31" s="143" t="e">
        <f t="shared" si="3"/>
        <v>#REF!</v>
      </c>
      <c r="Q31" s="31" t="e">
        <f t="shared" si="4"/>
        <v>#REF!</v>
      </c>
    </row>
    <row r="32" spans="2:17" s="31" customFormat="1" ht="23.25" customHeight="1">
      <c r="B32" s="27" t="s">
        <v>713</v>
      </c>
      <c r="C32" s="10" t="s">
        <v>631</v>
      </c>
      <c r="D32" s="112" t="s">
        <v>508</v>
      </c>
      <c r="E32" s="9" t="s">
        <v>632</v>
      </c>
      <c r="F32" s="28"/>
      <c r="G32" s="29"/>
      <c r="H32" s="10" t="s">
        <v>205</v>
      </c>
      <c r="I32" s="11">
        <v>300</v>
      </c>
      <c r="J32" s="12">
        <v>14.83</v>
      </c>
      <c r="K32" s="12" t="e">
        <f t="shared" si="0"/>
        <v>#REF!</v>
      </c>
      <c r="L32" s="107" t="e">
        <f>#REF!</f>
        <v>#REF!</v>
      </c>
      <c r="M32" s="12">
        <f t="shared" si="1"/>
        <v>4449</v>
      </c>
      <c r="N32" s="12" t="e">
        <f t="shared" si="2"/>
        <v>#REF!</v>
      </c>
      <c r="P32" s="143" t="e">
        <f t="shared" si="3"/>
        <v>#REF!</v>
      </c>
      <c r="Q32" s="31" t="e">
        <f t="shared" si="4"/>
        <v>#REF!</v>
      </c>
    </row>
    <row r="33" spans="2:17" s="31" customFormat="1" ht="19.899999999999999" customHeight="1">
      <c r="B33" s="32"/>
      <c r="C33" s="33"/>
      <c r="D33" s="92"/>
      <c r="E33" s="34" t="s">
        <v>17</v>
      </c>
      <c r="F33" s="35"/>
      <c r="G33" s="36"/>
      <c r="H33" s="15"/>
      <c r="I33" s="16"/>
      <c r="J33" s="17"/>
      <c r="K33" s="17"/>
      <c r="L33" s="17"/>
      <c r="M33" s="18">
        <f>SUM(M19:M32)</f>
        <v>92060.12</v>
      </c>
      <c r="N33" s="18" t="e">
        <f>SUM(N19:N32)</f>
        <v>#REF!</v>
      </c>
      <c r="P33" s="143">
        <f t="shared" si="3"/>
        <v>0</v>
      </c>
      <c r="Q33" s="31" t="e">
        <f t="shared" si="4"/>
        <v>#REF!</v>
      </c>
    </row>
    <row r="34" spans="2:17" s="6" customFormat="1" ht="12" customHeight="1">
      <c r="B34" s="100"/>
      <c r="C34" s="196"/>
      <c r="D34" s="116"/>
      <c r="E34" s="101"/>
      <c r="F34" s="102"/>
      <c r="G34" s="103"/>
      <c r="H34" s="100"/>
      <c r="I34" s="100"/>
      <c r="J34" s="100"/>
      <c r="K34" s="104"/>
      <c r="L34" s="104"/>
      <c r="M34" s="104"/>
      <c r="N34" s="105"/>
      <c r="P34" s="143">
        <f t="shared" si="3"/>
        <v>0</v>
      </c>
      <c r="Q34" s="31" t="b">
        <f t="shared" si="4"/>
        <v>1</v>
      </c>
    </row>
    <row r="35" spans="2:17" s="26" customFormat="1" ht="23.45" customHeight="1">
      <c r="B35" s="140" t="s">
        <v>395</v>
      </c>
      <c r="C35" s="130"/>
      <c r="D35" s="114"/>
      <c r="E35" s="45" t="s">
        <v>220</v>
      </c>
      <c r="F35" s="46"/>
      <c r="G35" s="47"/>
      <c r="H35" s="22"/>
      <c r="I35" s="23"/>
      <c r="J35" s="24"/>
      <c r="K35" s="24"/>
      <c r="L35" s="24"/>
      <c r="M35" s="24"/>
      <c r="N35" s="25"/>
      <c r="P35" s="143">
        <f t="shared" si="3"/>
        <v>0</v>
      </c>
      <c r="Q35" s="31" t="b">
        <f t="shared" si="4"/>
        <v>1</v>
      </c>
    </row>
    <row r="36" spans="2:17" s="31" customFormat="1" ht="24.95" customHeight="1">
      <c r="B36" s="27" t="s">
        <v>396</v>
      </c>
      <c r="C36" s="10" t="s">
        <v>513</v>
      </c>
      <c r="D36" s="112" t="s">
        <v>508</v>
      </c>
      <c r="E36" s="9" t="s">
        <v>514</v>
      </c>
      <c r="F36" s="28"/>
      <c r="G36" s="29"/>
      <c r="H36" s="10" t="s">
        <v>200</v>
      </c>
      <c r="I36" s="11" t="e">
        <f>#REF!</f>
        <v>#REF!</v>
      </c>
      <c r="J36" s="12">
        <v>11.96</v>
      </c>
      <c r="K36" s="12" t="e">
        <f>TRUNC(J36*(1+L36),2)</f>
        <v>#REF!</v>
      </c>
      <c r="L36" s="107" t="e">
        <f>#REF!</f>
        <v>#REF!</v>
      </c>
      <c r="M36" s="12" t="e">
        <f>TRUNC(I36*J36,2)</f>
        <v>#REF!</v>
      </c>
      <c r="N36" s="12" t="e">
        <f>TRUNC(I36*K36,2)</f>
        <v>#REF!</v>
      </c>
      <c r="P36" s="143" t="e">
        <f t="shared" si="3"/>
        <v>#REF!</v>
      </c>
      <c r="Q36" s="31" t="e">
        <f t="shared" si="4"/>
        <v>#REF!</v>
      </c>
    </row>
    <row r="37" spans="2:17" s="31" customFormat="1" ht="24.95" customHeight="1">
      <c r="B37" s="27" t="s">
        <v>397</v>
      </c>
      <c r="C37" s="10" t="s">
        <v>515</v>
      </c>
      <c r="D37" s="112" t="s">
        <v>508</v>
      </c>
      <c r="E37" s="9" t="s">
        <v>516</v>
      </c>
      <c r="F37" s="28"/>
      <c r="G37" s="29"/>
      <c r="H37" s="10" t="s">
        <v>200</v>
      </c>
      <c r="I37" s="11" t="e">
        <f>#REF!</f>
        <v>#REF!</v>
      </c>
      <c r="J37" s="12">
        <v>7.39</v>
      </c>
      <c r="K37" s="12" t="e">
        <f>TRUNC(J37*(1+L37),2)</f>
        <v>#REF!</v>
      </c>
      <c r="L37" s="107" t="e">
        <f>#REF!</f>
        <v>#REF!</v>
      </c>
      <c r="M37" s="12" t="e">
        <f>TRUNC(I37*J37,2)</f>
        <v>#REF!</v>
      </c>
      <c r="N37" s="12" t="e">
        <f>TRUNC(I37*K37,2)</f>
        <v>#REF!</v>
      </c>
      <c r="P37" s="143" t="e">
        <f t="shared" si="3"/>
        <v>#REF!</v>
      </c>
      <c r="Q37" s="31" t="e">
        <f t="shared" si="4"/>
        <v>#REF!</v>
      </c>
    </row>
    <row r="38" spans="2:17" s="31" customFormat="1" ht="24.95" customHeight="1">
      <c r="B38" s="27" t="s">
        <v>714</v>
      </c>
      <c r="C38" s="10" t="s">
        <v>517</v>
      </c>
      <c r="D38" s="112" t="s">
        <v>508</v>
      </c>
      <c r="E38" s="9" t="s">
        <v>518</v>
      </c>
      <c r="F38" s="28"/>
      <c r="G38" s="29"/>
      <c r="H38" s="10" t="s">
        <v>229</v>
      </c>
      <c r="I38" s="11" t="e">
        <f>#REF!</f>
        <v>#REF!</v>
      </c>
      <c r="J38" s="12">
        <v>57.95</v>
      </c>
      <c r="K38" s="12" t="e">
        <f>TRUNC(J38*(1+L38),2)</f>
        <v>#REF!</v>
      </c>
      <c r="L38" s="107" t="e">
        <f>#REF!</f>
        <v>#REF!</v>
      </c>
      <c r="M38" s="12" t="e">
        <f>TRUNC(I38*J38,2)</f>
        <v>#REF!</v>
      </c>
      <c r="N38" s="12" t="e">
        <f>TRUNC(I38*K38,2)</f>
        <v>#REF!</v>
      </c>
      <c r="P38" s="143" t="e">
        <f t="shared" si="3"/>
        <v>#REF!</v>
      </c>
      <c r="Q38" s="31" t="e">
        <f t="shared" si="4"/>
        <v>#REF!</v>
      </c>
    </row>
    <row r="39" spans="2:17" s="31" customFormat="1" ht="24.95" customHeight="1">
      <c r="B39" s="27" t="s">
        <v>715</v>
      </c>
      <c r="C39" s="10" t="s">
        <v>519</v>
      </c>
      <c r="D39" s="112" t="s">
        <v>508</v>
      </c>
      <c r="E39" s="9" t="s">
        <v>520</v>
      </c>
      <c r="F39" s="28"/>
      <c r="G39" s="29"/>
      <c r="H39" s="10" t="s">
        <v>229</v>
      </c>
      <c r="I39" s="11" t="e">
        <f>#REF!</f>
        <v>#REF!</v>
      </c>
      <c r="J39" s="12">
        <v>1.36</v>
      </c>
      <c r="K39" s="12" t="e">
        <f>TRUNC(J39*(1+L39),2)</f>
        <v>#REF!</v>
      </c>
      <c r="L39" s="107" t="e">
        <f>#REF!</f>
        <v>#REF!</v>
      </c>
      <c r="M39" s="12" t="e">
        <f>TRUNC(I39*J39,2)</f>
        <v>#REF!</v>
      </c>
      <c r="N39" s="12" t="e">
        <f>TRUNC(I39*K39,2)</f>
        <v>#REF!</v>
      </c>
      <c r="P39" s="143" t="e">
        <f t="shared" si="3"/>
        <v>#REF!</v>
      </c>
      <c r="Q39" s="31" t="e">
        <f t="shared" si="4"/>
        <v>#REF!</v>
      </c>
    </row>
    <row r="40" spans="2:17" s="31" customFormat="1" ht="24.95" customHeight="1">
      <c r="B40" s="27" t="s">
        <v>716</v>
      </c>
      <c r="C40" s="10" t="s">
        <v>521</v>
      </c>
      <c r="D40" s="112" t="s">
        <v>508</v>
      </c>
      <c r="E40" s="9" t="s">
        <v>522</v>
      </c>
      <c r="F40" s="28"/>
      <c r="G40" s="29"/>
      <c r="H40" s="10" t="s">
        <v>234</v>
      </c>
      <c r="I40" s="11" t="e">
        <f>#REF!</f>
        <v>#REF!</v>
      </c>
      <c r="J40" s="12">
        <v>3.2</v>
      </c>
      <c r="K40" s="12" t="e">
        <f>TRUNC(J40*(1+L40),2)</f>
        <v>#REF!</v>
      </c>
      <c r="L40" s="107" t="e">
        <f>#REF!</f>
        <v>#REF!</v>
      </c>
      <c r="M40" s="12" t="e">
        <f>TRUNC(I40*J40,2)</f>
        <v>#REF!</v>
      </c>
      <c r="N40" s="12" t="e">
        <f>TRUNC(I40*K40,2)</f>
        <v>#REF!</v>
      </c>
      <c r="P40" s="143" t="e">
        <f t="shared" si="3"/>
        <v>#REF!</v>
      </c>
      <c r="Q40" s="31" t="e">
        <f t="shared" si="4"/>
        <v>#REF!</v>
      </c>
    </row>
    <row r="41" spans="2:17" s="6" customFormat="1" ht="12" customHeight="1">
      <c r="B41" s="123"/>
      <c r="C41" s="197"/>
      <c r="D41" s="124"/>
      <c r="E41" s="125"/>
      <c r="F41" s="126"/>
      <c r="G41" s="127"/>
      <c r="H41" s="123"/>
      <c r="I41" s="123"/>
      <c r="J41" s="128"/>
      <c r="K41" s="128"/>
      <c r="L41" s="128"/>
      <c r="M41" s="128"/>
      <c r="N41" s="129"/>
      <c r="P41" s="143">
        <f t="shared" si="3"/>
        <v>0</v>
      </c>
      <c r="Q41" s="31" t="b">
        <f t="shared" si="4"/>
        <v>1</v>
      </c>
    </row>
    <row r="42" spans="2:17" s="44" customFormat="1" ht="19.899999999999999" customHeight="1">
      <c r="B42" s="37"/>
      <c r="C42" s="38"/>
      <c r="D42" s="115"/>
      <c r="E42" s="34" t="s">
        <v>255</v>
      </c>
      <c r="F42" s="39"/>
      <c r="G42" s="40"/>
      <c r="H42" s="41"/>
      <c r="I42" s="42"/>
      <c r="J42" s="43"/>
      <c r="K42" s="43"/>
      <c r="L42" s="43"/>
      <c r="M42" s="18" t="e">
        <f>SUM(M36:M40)</f>
        <v>#REF!</v>
      </c>
      <c r="N42" s="18" t="e">
        <f>SUM(N36:N40)</f>
        <v>#REF!</v>
      </c>
      <c r="P42" s="143">
        <f t="shared" si="3"/>
        <v>0</v>
      </c>
      <c r="Q42" s="31" t="e">
        <f t="shared" si="4"/>
        <v>#REF!</v>
      </c>
    </row>
    <row r="43" spans="2:17" s="6" customFormat="1" ht="12" customHeight="1">
      <c r="B43" s="123"/>
      <c r="C43" s="197"/>
      <c r="D43" s="124"/>
      <c r="E43" s="125"/>
      <c r="F43" s="126"/>
      <c r="G43" s="127"/>
      <c r="H43" s="123"/>
      <c r="I43" s="123"/>
      <c r="J43" s="128"/>
      <c r="K43" s="128"/>
      <c r="L43" s="128"/>
      <c r="M43" s="128"/>
      <c r="N43" s="129"/>
      <c r="P43" s="143">
        <f t="shared" si="3"/>
        <v>0</v>
      </c>
      <c r="Q43" s="31" t="b">
        <f t="shared" si="4"/>
        <v>1</v>
      </c>
    </row>
    <row r="44" spans="2:17" s="26" customFormat="1" ht="23.45" customHeight="1">
      <c r="B44" s="141" t="s">
        <v>469</v>
      </c>
      <c r="C44" s="198"/>
      <c r="D44" s="114"/>
      <c r="E44" s="45" t="s">
        <v>237</v>
      </c>
      <c r="F44" s="46"/>
      <c r="G44" s="47"/>
      <c r="H44" s="22"/>
      <c r="I44" s="23"/>
      <c r="J44" s="24"/>
      <c r="K44" s="24"/>
      <c r="L44" s="24"/>
      <c r="M44" s="24"/>
      <c r="N44" s="25"/>
      <c r="P44" s="143">
        <f t="shared" si="3"/>
        <v>0</v>
      </c>
      <c r="Q44" s="31" t="b">
        <f t="shared" si="4"/>
        <v>1</v>
      </c>
    </row>
    <row r="45" spans="2:17" s="31" customFormat="1" ht="18" customHeight="1">
      <c r="B45" s="139" t="s">
        <v>19</v>
      </c>
      <c r="C45" s="108"/>
      <c r="D45" s="111"/>
      <c r="E45" s="109" t="s">
        <v>238</v>
      </c>
      <c r="F45" s="28"/>
      <c r="G45" s="29"/>
      <c r="H45" s="10"/>
      <c r="I45" s="11"/>
      <c r="J45" s="12"/>
      <c r="K45" s="12"/>
      <c r="L45" s="107"/>
      <c r="M45" s="12"/>
      <c r="N45" s="12"/>
      <c r="P45" s="143">
        <f t="shared" si="3"/>
        <v>0</v>
      </c>
      <c r="Q45" s="31" t="b">
        <f t="shared" si="4"/>
        <v>1</v>
      </c>
    </row>
    <row r="46" spans="2:17" s="31" customFormat="1" ht="60" customHeight="1">
      <c r="B46" s="27" t="s">
        <v>403</v>
      </c>
      <c r="C46" s="10" t="s">
        <v>601</v>
      </c>
      <c r="D46" s="112" t="s">
        <v>508</v>
      </c>
      <c r="E46" s="9" t="s">
        <v>602</v>
      </c>
      <c r="F46" s="28"/>
      <c r="G46" s="29"/>
      <c r="H46" s="10" t="s">
        <v>200</v>
      </c>
      <c r="I46" s="11" t="e">
        <f>#REF!</f>
        <v>#REF!</v>
      </c>
      <c r="J46" s="12">
        <v>0.28999999999999998</v>
      </c>
      <c r="K46" s="12" t="e">
        <f>TRUNC(J46*(1+L46),2)</f>
        <v>#REF!</v>
      </c>
      <c r="L46" s="107" t="e">
        <f>#REF!</f>
        <v>#REF!</v>
      </c>
      <c r="M46" s="12" t="e">
        <f>TRUNC(I46*J46,2)</f>
        <v>#REF!</v>
      </c>
      <c r="N46" s="12" t="e">
        <f>TRUNC(I46*K46,2)</f>
        <v>#REF!</v>
      </c>
      <c r="P46" s="143" t="e">
        <f t="shared" si="3"/>
        <v>#REF!</v>
      </c>
      <c r="Q46" s="31" t="e">
        <f t="shared" si="4"/>
        <v>#REF!</v>
      </c>
    </row>
    <row r="47" spans="2:17" s="31" customFormat="1" ht="18" customHeight="1">
      <c r="B47" s="139" t="s">
        <v>20</v>
      </c>
      <c r="C47" s="108"/>
      <c r="D47" s="111"/>
      <c r="E47" s="109" t="s">
        <v>667</v>
      </c>
      <c r="F47" s="28"/>
      <c r="G47" s="29"/>
      <c r="H47" s="10"/>
      <c r="I47" s="11"/>
      <c r="J47" s="12"/>
      <c r="K47" s="12"/>
      <c r="L47" s="107"/>
      <c r="M47" s="12"/>
      <c r="N47" s="12"/>
      <c r="P47" s="143"/>
      <c r="Q47" s="31" t="b">
        <f t="shared" si="4"/>
        <v>1</v>
      </c>
    </row>
    <row r="48" spans="2:17" s="31" customFormat="1" ht="36" customHeight="1">
      <c r="B48" s="27" t="s">
        <v>404</v>
      </c>
      <c r="C48" s="10" t="s">
        <v>723</v>
      </c>
      <c r="D48" s="112" t="s">
        <v>508</v>
      </c>
      <c r="E48" s="9" t="s">
        <v>722</v>
      </c>
      <c r="F48" s="28"/>
      <c r="G48" s="29"/>
      <c r="H48" s="10" t="s">
        <v>229</v>
      </c>
      <c r="I48" s="11" t="e">
        <f>#REF!</f>
        <v>#REF!</v>
      </c>
      <c r="J48" s="12">
        <v>3.77</v>
      </c>
      <c r="K48" s="12" t="e">
        <f>TRUNC(J48*(1+L48),2)</f>
        <v>#REF!</v>
      </c>
      <c r="L48" s="107" t="e">
        <f>#REF!</f>
        <v>#REF!</v>
      </c>
      <c r="M48" s="12" t="e">
        <f>TRUNC(I48*J48,2)</f>
        <v>#REF!</v>
      </c>
      <c r="N48" s="12" t="e">
        <f>TRUNC(I48*K48,2)</f>
        <v>#REF!</v>
      </c>
      <c r="P48" s="143" t="e">
        <f>I48*K48</f>
        <v>#REF!</v>
      </c>
      <c r="Q48" s="31" t="e">
        <f t="shared" si="4"/>
        <v>#REF!</v>
      </c>
    </row>
    <row r="49" spans="2:19" s="31" customFormat="1" ht="36" customHeight="1">
      <c r="B49" s="27" t="s">
        <v>677</v>
      </c>
      <c r="C49" s="10" t="s">
        <v>725</v>
      </c>
      <c r="D49" s="112" t="s">
        <v>508</v>
      </c>
      <c r="E49" s="9" t="s">
        <v>724</v>
      </c>
      <c r="F49" s="28"/>
      <c r="G49" s="29"/>
      <c r="H49" s="10" t="s">
        <v>229</v>
      </c>
      <c r="I49" s="11" t="e">
        <f>#REF!</f>
        <v>#REF!</v>
      </c>
      <c r="J49" s="12">
        <v>4.54</v>
      </c>
      <c r="K49" s="12" t="e">
        <f>TRUNC(J49*(1+L49),2)</f>
        <v>#REF!</v>
      </c>
      <c r="L49" s="107" t="e">
        <f>#REF!</f>
        <v>#REF!</v>
      </c>
      <c r="M49" s="12" t="e">
        <f>TRUNC(I49*J49,2)</f>
        <v>#REF!</v>
      </c>
      <c r="N49" s="12" t="e">
        <f>TRUNC(I49*K49,2)</f>
        <v>#REF!</v>
      </c>
      <c r="P49" s="143" t="e">
        <f>I49*K49</f>
        <v>#REF!</v>
      </c>
      <c r="Q49" s="31" t="e">
        <f t="shared" si="4"/>
        <v>#REF!</v>
      </c>
    </row>
    <row r="50" spans="2:19" s="31" customFormat="1" ht="36" customHeight="1">
      <c r="B50" s="27" t="s">
        <v>678</v>
      </c>
      <c r="C50" s="10" t="s">
        <v>726</v>
      </c>
      <c r="D50" s="112" t="s">
        <v>508</v>
      </c>
      <c r="E50" s="9" t="s">
        <v>721</v>
      </c>
      <c r="F50" s="28"/>
      <c r="G50" s="29"/>
      <c r="H50" s="10" t="s">
        <v>229</v>
      </c>
      <c r="I50" s="11" t="e">
        <f>#REF!</f>
        <v>#REF!</v>
      </c>
      <c r="J50" s="12">
        <v>7.23</v>
      </c>
      <c r="K50" s="12" t="e">
        <f>TRUNC(J50*(1+L50),2)</f>
        <v>#REF!</v>
      </c>
      <c r="L50" s="107" t="e">
        <f>#REF!</f>
        <v>#REF!</v>
      </c>
      <c r="M50" s="12" t="e">
        <f>TRUNC(I50*J50,2)</f>
        <v>#REF!</v>
      </c>
      <c r="N50" s="12" t="e">
        <f>TRUNC(I50*K50,2)</f>
        <v>#REF!</v>
      </c>
      <c r="P50" s="143" t="e">
        <f>I50*K50</f>
        <v>#REF!</v>
      </c>
      <c r="Q50" s="31" t="e">
        <f t="shared" si="4"/>
        <v>#REF!</v>
      </c>
    </row>
    <row r="51" spans="2:19" s="31" customFormat="1" ht="23.25" customHeight="1">
      <c r="B51" s="27" t="s">
        <v>679</v>
      </c>
      <c r="C51" s="10" t="s">
        <v>670</v>
      </c>
      <c r="D51" s="112" t="s">
        <v>508</v>
      </c>
      <c r="E51" s="9" t="s">
        <v>671</v>
      </c>
      <c r="F51" s="28"/>
      <c r="G51" s="29"/>
      <c r="H51" s="10" t="s">
        <v>229</v>
      </c>
      <c r="I51" s="11" t="e">
        <f>#REF!</f>
        <v>#REF!</v>
      </c>
      <c r="J51" s="12">
        <v>2.12</v>
      </c>
      <c r="K51" s="12" t="e">
        <f>TRUNC(J51*(1+L51),2)</f>
        <v>#REF!</v>
      </c>
      <c r="L51" s="107" t="e">
        <f>#REF!</f>
        <v>#REF!</v>
      </c>
      <c r="M51" s="12" t="e">
        <f>TRUNC(I51*J51,2)</f>
        <v>#REF!</v>
      </c>
      <c r="N51" s="12" t="e">
        <f>TRUNC(I51*K51,2)</f>
        <v>#REF!</v>
      </c>
      <c r="P51" s="143" t="e">
        <f>I51*K51</f>
        <v>#REF!</v>
      </c>
      <c r="Q51" s="31" t="e">
        <f t="shared" si="4"/>
        <v>#REF!</v>
      </c>
    </row>
    <row r="52" spans="2:19" s="31" customFormat="1" ht="26.25" customHeight="1">
      <c r="B52" s="27" t="s">
        <v>680</v>
      </c>
      <c r="C52" s="10" t="s">
        <v>672</v>
      </c>
      <c r="D52" s="112" t="s">
        <v>508</v>
      </c>
      <c r="E52" s="9" t="s">
        <v>673</v>
      </c>
      <c r="F52" s="28"/>
      <c r="G52" s="29"/>
      <c r="H52" s="10" t="s">
        <v>229</v>
      </c>
      <c r="I52" s="11" t="e">
        <f>#REF!</f>
        <v>#REF!</v>
      </c>
      <c r="J52" s="12">
        <v>3.22</v>
      </c>
      <c r="K52" s="12" t="e">
        <f>TRUNC(J52*(1+L52),2)</f>
        <v>#REF!</v>
      </c>
      <c r="L52" s="107" t="e">
        <f>#REF!</f>
        <v>#REF!</v>
      </c>
      <c r="M52" s="12" t="e">
        <f>TRUNC(I52*J52,2)</f>
        <v>#REF!</v>
      </c>
      <c r="N52" s="12" t="e">
        <f>TRUNC(I52*K52,2)</f>
        <v>#REF!</v>
      </c>
      <c r="P52" s="143" t="e">
        <f>I52*K52</f>
        <v>#REF!</v>
      </c>
      <c r="Q52" s="31" t="e">
        <f t="shared" si="4"/>
        <v>#REF!</v>
      </c>
    </row>
    <row r="53" spans="2:19" s="31" customFormat="1" ht="18" customHeight="1">
      <c r="B53" s="139" t="s">
        <v>21</v>
      </c>
      <c r="C53" s="108"/>
      <c r="D53" s="111"/>
      <c r="E53" s="109" t="s">
        <v>674</v>
      </c>
      <c r="F53" s="28"/>
      <c r="G53" s="29"/>
      <c r="H53" s="10"/>
      <c r="I53" s="11"/>
      <c r="J53" s="12"/>
      <c r="K53" s="12"/>
      <c r="L53" s="107"/>
      <c r="M53" s="12"/>
      <c r="N53" s="12"/>
      <c r="P53" s="143"/>
      <c r="Q53" s="31" t="b">
        <f t="shared" si="4"/>
        <v>1</v>
      </c>
    </row>
    <row r="54" spans="2:19" s="31" customFormat="1" ht="36" customHeight="1">
      <c r="B54" s="27" t="s">
        <v>405</v>
      </c>
      <c r="C54" s="10" t="s">
        <v>726</v>
      </c>
      <c r="D54" s="112" t="s">
        <v>508</v>
      </c>
      <c r="E54" s="9" t="s">
        <v>721</v>
      </c>
      <c r="F54" s="28"/>
      <c r="G54" s="29"/>
      <c r="H54" s="10" t="s">
        <v>229</v>
      </c>
      <c r="I54" s="11" t="e">
        <f>#REF!</f>
        <v>#REF!</v>
      </c>
      <c r="J54" s="12">
        <v>7.23</v>
      </c>
      <c r="K54" s="12" t="e">
        <f t="shared" ref="K54:K60" si="5">TRUNC(J54*(1+L54),2)</f>
        <v>#REF!</v>
      </c>
      <c r="L54" s="107" t="e">
        <f>#REF!</f>
        <v>#REF!</v>
      </c>
      <c r="M54" s="12" t="e">
        <f t="shared" ref="M54:M60" si="6">TRUNC(I54*J54,2)</f>
        <v>#REF!</v>
      </c>
      <c r="N54" s="12" t="e">
        <f t="shared" ref="N54:N60" si="7">TRUNC(I54*K54,2)</f>
        <v>#REF!</v>
      </c>
      <c r="P54" s="143" t="e">
        <f t="shared" si="3"/>
        <v>#REF!</v>
      </c>
      <c r="Q54" s="31" t="e">
        <f t="shared" si="4"/>
        <v>#REF!</v>
      </c>
    </row>
    <row r="55" spans="2:19" s="31" customFormat="1" ht="18" customHeight="1">
      <c r="B55" s="27" t="s">
        <v>407</v>
      </c>
      <c r="C55" s="10" t="s">
        <v>675</v>
      </c>
      <c r="D55" s="112" t="s">
        <v>508</v>
      </c>
      <c r="E55" s="9" t="s">
        <v>676</v>
      </c>
      <c r="F55" s="28"/>
      <c r="G55" s="29"/>
      <c r="H55" s="10" t="s">
        <v>229</v>
      </c>
      <c r="I55" s="11" t="e">
        <f>#REF!+I57*0.7</f>
        <v>#REF!</v>
      </c>
      <c r="J55" s="12">
        <v>3.02</v>
      </c>
      <c r="K55" s="12" t="e">
        <f t="shared" si="5"/>
        <v>#REF!</v>
      </c>
      <c r="L55" s="107" t="e">
        <f>#REF!</f>
        <v>#REF!</v>
      </c>
      <c r="M55" s="12" t="e">
        <f t="shared" si="6"/>
        <v>#REF!</v>
      </c>
      <c r="N55" s="12" t="e">
        <f t="shared" si="7"/>
        <v>#REF!</v>
      </c>
      <c r="P55" s="143" t="e">
        <f t="shared" si="3"/>
        <v>#REF!</v>
      </c>
      <c r="Q55" s="31" t="e">
        <f t="shared" si="4"/>
        <v>#REF!</v>
      </c>
    </row>
    <row r="56" spans="2:19" s="31" customFormat="1" ht="24.95" customHeight="1">
      <c r="B56" s="27" t="s">
        <v>681</v>
      </c>
      <c r="C56" s="10" t="s">
        <v>603</v>
      </c>
      <c r="D56" s="112" t="s">
        <v>508</v>
      </c>
      <c r="E56" s="9" t="s">
        <v>604</v>
      </c>
      <c r="F56" s="28"/>
      <c r="G56" s="29"/>
      <c r="H56" s="10" t="s">
        <v>229</v>
      </c>
      <c r="I56" s="11" t="e">
        <f>#REF!</f>
        <v>#REF!</v>
      </c>
      <c r="J56" s="12">
        <v>45.49</v>
      </c>
      <c r="K56" s="12" t="e">
        <f t="shared" si="5"/>
        <v>#REF!</v>
      </c>
      <c r="L56" s="107" t="e">
        <f>#REF!</f>
        <v>#REF!</v>
      </c>
      <c r="M56" s="12" t="e">
        <f t="shared" si="6"/>
        <v>#REF!</v>
      </c>
      <c r="N56" s="12" t="e">
        <f t="shared" si="7"/>
        <v>#REF!</v>
      </c>
      <c r="P56" s="143" t="e">
        <f t="shared" si="3"/>
        <v>#REF!</v>
      </c>
      <c r="Q56" s="31" t="e">
        <f t="shared" si="4"/>
        <v>#REF!</v>
      </c>
      <c r="R56" s="214"/>
      <c r="S56" s="213"/>
    </row>
    <row r="57" spans="2:19" s="31" customFormat="1" ht="24.95" customHeight="1">
      <c r="B57" s="27" t="s">
        <v>682</v>
      </c>
      <c r="C57" s="10" t="s">
        <v>605</v>
      </c>
      <c r="D57" s="112" t="s">
        <v>508</v>
      </c>
      <c r="E57" s="9" t="s">
        <v>606</v>
      </c>
      <c r="F57" s="28"/>
      <c r="G57" s="29"/>
      <c r="H57" s="10" t="s">
        <v>229</v>
      </c>
      <c r="I57" s="11" t="e">
        <f>#REF!</f>
        <v>#REF!</v>
      </c>
      <c r="J57" s="12">
        <v>4.4000000000000004</v>
      </c>
      <c r="K57" s="12" t="e">
        <f t="shared" si="5"/>
        <v>#REF!</v>
      </c>
      <c r="L57" s="107" t="e">
        <f>#REF!</f>
        <v>#REF!</v>
      </c>
      <c r="M57" s="12" t="e">
        <f t="shared" si="6"/>
        <v>#REF!</v>
      </c>
      <c r="N57" s="12" t="e">
        <f t="shared" si="7"/>
        <v>#REF!</v>
      </c>
      <c r="P57" s="143" t="e">
        <f t="shared" si="3"/>
        <v>#REF!</v>
      </c>
      <c r="Q57" s="31" t="e">
        <f t="shared" si="4"/>
        <v>#REF!</v>
      </c>
    </row>
    <row r="58" spans="2:19" s="31" customFormat="1" ht="24.95" customHeight="1">
      <c r="B58" s="27" t="s">
        <v>683</v>
      </c>
      <c r="C58" s="10" t="s">
        <v>607</v>
      </c>
      <c r="D58" s="112" t="s">
        <v>508</v>
      </c>
      <c r="E58" s="9" t="s">
        <v>608</v>
      </c>
      <c r="F58" s="28"/>
      <c r="G58" s="29"/>
      <c r="H58" s="10" t="s">
        <v>229</v>
      </c>
      <c r="I58" s="11" t="e">
        <f>#REF!</f>
        <v>#REF!</v>
      </c>
      <c r="J58" s="12">
        <v>5.28</v>
      </c>
      <c r="K58" s="12" t="e">
        <f t="shared" si="5"/>
        <v>#REF!</v>
      </c>
      <c r="L58" s="107" t="e">
        <f>#REF!</f>
        <v>#REF!</v>
      </c>
      <c r="M58" s="12" t="e">
        <f t="shared" si="6"/>
        <v>#REF!</v>
      </c>
      <c r="N58" s="12" t="e">
        <f t="shared" si="7"/>
        <v>#REF!</v>
      </c>
      <c r="P58" s="143" t="e">
        <f t="shared" si="3"/>
        <v>#REF!</v>
      </c>
      <c r="Q58" s="31" t="e">
        <f t="shared" si="4"/>
        <v>#REF!</v>
      </c>
    </row>
    <row r="59" spans="2:19" s="31" customFormat="1" ht="24.95" customHeight="1">
      <c r="B59" s="27" t="s">
        <v>684</v>
      </c>
      <c r="C59" s="10" t="s">
        <v>609</v>
      </c>
      <c r="D59" s="112" t="s">
        <v>508</v>
      </c>
      <c r="E59" s="9" t="s">
        <v>610</v>
      </c>
      <c r="F59" s="28"/>
      <c r="G59" s="29"/>
      <c r="H59" s="10" t="s">
        <v>229</v>
      </c>
      <c r="I59" s="11" t="e">
        <f>#REF!</f>
        <v>#REF!</v>
      </c>
      <c r="J59" s="12">
        <v>28.57</v>
      </c>
      <c r="K59" s="12" t="e">
        <f t="shared" si="5"/>
        <v>#REF!</v>
      </c>
      <c r="L59" s="107" t="e">
        <f>#REF!</f>
        <v>#REF!</v>
      </c>
      <c r="M59" s="12" t="e">
        <f t="shared" si="6"/>
        <v>#REF!</v>
      </c>
      <c r="N59" s="12" t="e">
        <f t="shared" si="7"/>
        <v>#REF!</v>
      </c>
      <c r="P59" s="143" t="e">
        <f t="shared" si="3"/>
        <v>#REF!</v>
      </c>
      <c r="Q59" s="31" t="e">
        <f t="shared" si="4"/>
        <v>#REF!</v>
      </c>
    </row>
    <row r="60" spans="2:19" s="31" customFormat="1" ht="24.95" customHeight="1">
      <c r="B60" s="27" t="s">
        <v>685</v>
      </c>
      <c r="C60" s="10" t="s">
        <v>611</v>
      </c>
      <c r="D60" s="112" t="s">
        <v>508</v>
      </c>
      <c r="E60" s="9" t="s">
        <v>612</v>
      </c>
      <c r="F60" s="28"/>
      <c r="G60" s="29"/>
      <c r="H60" s="10" t="s">
        <v>200</v>
      </c>
      <c r="I60" s="11" t="e">
        <f>#REF!</f>
        <v>#REF!</v>
      </c>
      <c r="J60" s="12">
        <v>2.35</v>
      </c>
      <c r="K60" s="12" t="e">
        <f t="shared" si="5"/>
        <v>#REF!</v>
      </c>
      <c r="L60" s="107" t="e">
        <f>#REF!</f>
        <v>#REF!</v>
      </c>
      <c r="M60" s="12" t="e">
        <f t="shared" si="6"/>
        <v>#REF!</v>
      </c>
      <c r="N60" s="12" t="e">
        <f t="shared" si="7"/>
        <v>#REF!</v>
      </c>
      <c r="P60" s="143" t="e">
        <f t="shared" si="3"/>
        <v>#REF!</v>
      </c>
      <c r="Q60" s="31" t="e">
        <f t="shared" si="4"/>
        <v>#REF!</v>
      </c>
    </row>
    <row r="61" spans="2:19" s="6" customFormat="1" ht="12" customHeight="1">
      <c r="B61" s="123"/>
      <c r="C61" s="197"/>
      <c r="D61" s="124"/>
      <c r="E61" s="125"/>
      <c r="F61" s="126"/>
      <c r="G61" s="127"/>
      <c r="H61" s="123"/>
      <c r="I61" s="123"/>
      <c r="J61" s="128"/>
      <c r="K61" s="128"/>
      <c r="L61" s="128"/>
      <c r="M61" s="128"/>
      <c r="N61" s="129"/>
      <c r="P61" s="143">
        <f t="shared" si="3"/>
        <v>0</v>
      </c>
      <c r="Q61" s="31" t="b">
        <f t="shared" si="4"/>
        <v>1</v>
      </c>
    </row>
    <row r="62" spans="2:19" s="44" customFormat="1" ht="19.899999999999999" customHeight="1">
      <c r="B62" s="37"/>
      <c r="C62" s="38"/>
      <c r="D62" s="115"/>
      <c r="E62" s="34" t="s">
        <v>254</v>
      </c>
      <c r="F62" s="39"/>
      <c r="G62" s="40"/>
      <c r="H62" s="41"/>
      <c r="I62" s="42"/>
      <c r="J62" s="43"/>
      <c r="K62" s="43"/>
      <c r="L62" s="43"/>
      <c r="M62" s="18" t="e">
        <f>SUM(M45:M61)</f>
        <v>#REF!</v>
      </c>
      <c r="N62" s="18" t="e">
        <f>SUM(N45:N61)</f>
        <v>#REF!</v>
      </c>
      <c r="P62" s="143">
        <f t="shared" si="3"/>
        <v>0</v>
      </c>
      <c r="Q62" s="31" t="e">
        <f t="shared" si="4"/>
        <v>#REF!</v>
      </c>
    </row>
    <row r="63" spans="2:19" s="6" customFormat="1" ht="12" customHeight="1">
      <c r="B63" s="100"/>
      <c r="C63" s="196"/>
      <c r="D63" s="116"/>
      <c r="E63" s="101"/>
      <c r="F63" s="102"/>
      <c r="G63" s="103"/>
      <c r="H63" s="100"/>
      <c r="I63" s="100"/>
      <c r="J63" s="104"/>
      <c r="K63" s="104"/>
      <c r="L63" s="104"/>
      <c r="M63" s="104"/>
      <c r="N63" s="105"/>
      <c r="P63" s="143">
        <f t="shared" si="3"/>
        <v>0</v>
      </c>
      <c r="Q63" s="31" t="b">
        <f t="shared" si="4"/>
        <v>1</v>
      </c>
    </row>
    <row r="64" spans="2:19" s="26" customFormat="1" ht="23.45" customHeight="1">
      <c r="B64" s="141" t="s">
        <v>470</v>
      </c>
      <c r="C64" s="198"/>
      <c r="D64" s="117"/>
      <c r="E64" s="131" t="s">
        <v>497</v>
      </c>
      <c r="F64" s="46"/>
      <c r="G64" s="47"/>
      <c r="H64" s="22"/>
      <c r="I64" s="23"/>
      <c r="J64" s="24"/>
      <c r="K64" s="24"/>
      <c r="L64" s="24"/>
      <c r="M64" s="24"/>
      <c r="N64" s="25"/>
      <c r="P64" s="143">
        <f t="shared" si="3"/>
        <v>0</v>
      </c>
      <c r="Q64" s="31" t="b">
        <f t="shared" si="4"/>
        <v>1</v>
      </c>
    </row>
    <row r="65" spans="2:18" s="31" customFormat="1" ht="18" customHeight="1">
      <c r="B65" s="139" t="s">
        <v>414</v>
      </c>
      <c r="C65" s="108"/>
      <c r="D65" s="111"/>
      <c r="E65" s="109" t="s">
        <v>258</v>
      </c>
      <c r="F65" s="28"/>
      <c r="G65" s="29"/>
      <c r="H65" s="10"/>
      <c r="I65" s="11"/>
      <c r="J65" s="12"/>
      <c r="K65" s="12"/>
      <c r="L65" s="107"/>
      <c r="M65" s="12"/>
      <c r="N65" s="12"/>
      <c r="P65" s="143">
        <f t="shared" si="3"/>
        <v>0</v>
      </c>
      <c r="Q65" s="31" t="b">
        <f t="shared" si="4"/>
        <v>1</v>
      </c>
    </row>
    <row r="66" spans="2:18" s="31" customFormat="1" ht="24.95" customHeight="1">
      <c r="B66" s="27" t="s">
        <v>415</v>
      </c>
      <c r="C66" s="10" t="s">
        <v>523</v>
      </c>
      <c r="D66" s="112" t="s">
        <v>508</v>
      </c>
      <c r="E66" s="9" t="s">
        <v>524</v>
      </c>
      <c r="F66" s="28"/>
      <c r="G66" s="29"/>
      <c r="H66" s="10" t="s">
        <v>229</v>
      </c>
      <c r="I66" s="11" t="e">
        <f>#REF!</f>
        <v>#REF!</v>
      </c>
      <c r="J66" s="12">
        <v>141.29</v>
      </c>
      <c r="K66" s="12" t="e">
        <f t="shared" ref="K66:K82" si="8">TRUNC(J66*(1+L66),2)</f>
        <v>#REF!</v>
      </c>
      <c r="L66" s="107" t="e">
        <f>#REF!</f>
        <v>#REF!</v>
      </c>
      <c r="M66" s="12" t="e">
        <f t="shared" ref="M66:M82" si="9">TRUNC(I66*J66,2)</f>
        <v>#REF!</v>
      </c>
      <c r="N66" s="12" t="e">
        <f t="shared" ref="N66:N82" si="10">TRUNC(I66*K66,2)</f>
        <v>#REF!</v>
      </c>
      <c r="P66" s="143" t="e">
        <f t="shared" si="3"/>
        <v>#REF!</v>
      </c>
      <c r="Q66" s="31" t="e">
        <f t="shared" si="4"/>
        <v>#REF!</v>
      </c>
    </row>
    <row r="67" spans="2:18" s="31" customFormat="1" ht="27.75" customHeight="1">
      <c r="B67" s="27" t="s">
        <v>416</v>
      </c>
      <c r="C67" s="10" t="s">
        <v>633</v>
      </c>
      <c r="D67" s="112" t="s">
        <v>508</v>
      </c>
      <c r="E67" s="9" t="s">
        <v>634</v>
      </c>
      <c r="F67" s="28"/>
      <c r="G67" s="29"/>
      <c r="H67" s="10" t="s">
        <v>205</v>
      </c>
      <c r="I67" s="11" t="e">
        <f>#REF!</f>
        <v>#REF!</v>
      </c>
      <c r="J67" s="12">
        <v>41.21</v>
      </c>
      <c r="K67" s="12" t="e">
        <f t="shared" si="8"/>
        <v>#REF!</v>
      </c>
      <c r="L67" s="107" t="e">
        <f>#REF!</f>
        <v>#REF!</v>
      </c>
      <c r="M67" s="12" t="e">
        <f t="shared" si="9"/>
        <v>#REF!</v>
      </c>
      <c r="N67" s="12" t="e">
        <f t="shared" si="10"/>
        <v>#REF!</v>
      </c>
      <c r="P67" s="143" t="e">
        <f t="shared" si="3"/>
        <v>#REF!</v>
      </c>
      <c r="Q67" s="31" t="e">
        <f t="shared" si="4"/>
        <v>#REF!</v>
      </c>
    </row>
    <row r="68" spans="2:18" s="31" customFormat="1" ht="50.45" customHeight="1">
      <c r="B68" s="210" t="s">
        <v>417</v>
      </c>
      <c r="C68" s="10" t="s">
        <v>729</v>
      </c>
      <c r="D68" s="112" t="s">
        <v>508</v>
      </c>
      <c r="E68" s="9" t="s">
        <v>728</v>
      </c>
      <c r="F68" s="28"/>
      <c r="G68" s="29"/>
      <c r="H68" s="10" t="s">
        <v>205</v>
      </c>
      <c r="I68" s="11" t="e">
        <f>#REF!</f>
        <v>#REF!</v>
      </c>
      <c r="J68" s="12">
        <v>8878.98</v>
      </c>
      <c r="K68" s="12" t="e">
        <f t="shared" si="8"/>
        <v>#REF!</v>
      </c>
      <c r="L68" s="107" t="e">
        <f>#REF!</f>
        <v>#REF!</v>
      </c>
      <c r="M68" s="12" t="e">
        <f t="shared" si="9"/>
        <v>#REF!</v>
      </c>
      <c r="N68" s="12" t="e">
        <f t="shared" si="10"/>
        <v>#REF!</v>
      </c>
      <c r="P68" s="143"/>
    </row>
    <row r="69" spans="2:18" s="31" customFormat="1" ht="46.15" customHeight="1">
      <c r="B69" s="210" t="s">
        <v>418</v>
      </c>
      <c r="C69" s="10" t="s">
        <v>730</v>
      </c>
      <c r="D69" s="112" t="s">
        <v>508</v>
      </c>
      <c r="E69" s="9" t="s">
        <v>731</v>
      </c>
      <c r="F69" s="28"/>
      <c r="G69" s="29"/>
      <c r="H69" s="10" t="s">
        <v>187</v>
      </c>
      <c r="I69" s="11" t="e">
        <f>#REF!</f>
        <v>#REF!</v>
      </c>
      <c r="J69" s="12">
        <v>7037.53</v>
      </c>
      <c r="K69" s="12" t="e">
        <f t="shared" si="8"/>
        <v>#REF!</v>
      </c>
      <c r="L69" s="107" t="e">
        <f>#REF!</f>
        <v>#REF!</v>
      </c>
      <c r="M69" s="12" t="e">
        <f t="shared" si="9"/>
        <v>#REF!</v>
      </c>
      <c r="N69" s="12" t="e">
        <f t="shared" si="10"/>
        <v>#REF!</v>
      </c>
      <c r="P69" s="143"/>
    </row>
    <row r="70" spans="2:18" s="31" customFormat="1" ht="30.6" customHeight="1">
      <c r="B70" s="210" t="s">
        <v>417</v>
      </c>
      <c r="C70" s="201" t="s">
        <v>539</v>
      </c>
      <c r="D70" s="202" t="s">
        <v>508</v>
      </c>
      <c r="E70" s="203" t="s">
        <v>540</v>
      </c>
      <c r="F70" s="204"/>
      <c r="G70" s="205"/>
      <c r="H70" s="201" t="s">
        <v>229</v>
      </c>
      <c r="I70" s="206" t="e">
        <f>#REF!</f>
        <v>#REF!</v>
      </c>
      <c r="J70" s="207">
        <v>312.25</v>
      </c>
      <c r="K70" s="207" t="e">
        <f t="shared" si="8"/>
        <v>#REF!</v>
      </c>
      <c r="L70" s="208" t="e">
        <f>#REF!</f>
        <v>#REF!</v>
      </c>
      <c r="M70" s="207" t="e">
        <f t="shared" si="9"/>
        <v>#REF!</v>
      </c>
      <c r="N70" s="207" t="e">
        <f t="shared" si="10"/>
        <v>#REF!</v>
      </c>
      <c r="P70" s="143" t="e">
        <f t="shared" si="3"/>
        <v>#REF!</v>
      </c>
      <c r="Q70" s="31" t="e">
        <f t="shared" si="4"/>
        <v>#REF!</v>
      </c>
    </row>
    <row r="71" spans="2:18" s="31" customFormat="1" ht="44.25" customHeight="1">
      <c r="B71" s="210" t="s">
        <v>418</v>
      </c>
      <c r="C71" s="201" t="s">
        <v>591</v>
      </c>
      <c r="D71" s="202" t="s">
        <v>508</v>
      </c>
      <c r="E71" s="203" t="s">
        <v>635</v>
      </c>
      <c r="F71" s="204"/>
      <c r="G71" s="205"/>
      <c r="H71" s="201" t="s">
        <v>200</v>
      </c>
      <c r="I71" s="206" t="e">
        <f>#REF!</f>
        <v>#REF!</v>
      </c>
      <c r="J71" s="215">
        <v>79.3</v>
      </c>
      <c r="K71" s="207" t="e">
        <f t="shared" si="8"/>
        <v>#REF!</v>
      </c>
      <c r="L71" s="208" t="e">
        <f>#REF!</f>
        <v>#REF!</v>
      </c>
      <c r="M71" s="207" t="e">
        <f t="shared" si="9"/>
        <v>#REF!</v>
      </c>
      <c r="N71" s="207" t="e">
        <f t="shared" si="10"/>
        <v>#REF!</v>
      </c>
      <c r="P71" s="143" t="e">
        <f t="shared" si="3"/>
        <v>#REF!</v>
      </c>
      <c r="Q71" s="31" t="e">
        <f t="shared" si="4"/>
        <v>#REF!</v>
      </c>
    </row>
    <row r="72" spans="2:18" s="31" customFormat="1" ht="24.95" customHeight="1">
      <c r="B72" s="210" t="s">
        <v>420</v>
      </c>
      <c r="C72" s="201" t="s">
        <v>525</v>
      </c>
      <c r="D72" s="202" t="s">
        <v>508</v>
      </c>
      <c r="E72" s="203" t="s">
        <v>526</v>
      </c>
      <c r="F72" s="204"/>
      <c r="G72" s="205"/>
      <c r="H72" s="201" t="s">
        <v>271</v>
      </c>
      <c r="I72" s="206" t="e">
        <f>#REF!</f>
        <v>#REF!</v>
      </c>
      <c r="J72" s="207">
        <v>7.33</v>
      </c>
      <c r="K72" s="207" t="e">
        <f t="shared" si="8"/>
        <v>#REF!</v>
      </c>
      <c r="L72" s="208" t="e">
        <f>#REF!</f>
        <v>#REF!</v>
      </c>
      <c r="M72" s="207" t="e">
        <f t="shared" si="9"/>
        <v>#REF!</v>
      </c>
      <c r="N72" s="207" t="e">
        <f t="shared" si="10"/>
        <v>#REF!</v>
      </c>
      <c r="P72" s="143" t="e">
        <f t="shared" si="3"/>
        <v>#REF!</v>
      </c>
      <c r="Q72" s="31" t="e">
        <f t="shared" si="4"/>
        <v>#REF!</v>
      </c>
    </row>
    <row r="73" spans="2:18" s="31" customFormat="1" ht="24.95" customHeight="1">
      <c r="B73" s="27" t="s">
        <v>422</v>
      </c>
      <c r="C73" s="10" t="s">
        <v>269</v>
      </c>
      <c r="D73" s="112" t="s">
        <v>178</v>
      </c>
      <c r="E73" s="9" t="s">
        <v>270</v>
      </c>
      <c r="F73" s="28"/>
      <c r="G73" s="29"/>
      <c r="H73" s="10" t="s">
        <v>205</v>
      </c>
      <c r="I73" s="11" t="e">
        <f>#REF!</f>
        <v>#REF!</v>
      </c>
      <c r="J73" s="12">
        <v>107.55</v>
      </c>
      <c r="K73" s="12" t="e">
        <f t="shared" si="8"/>
        <v>#REF!</v>
      </c>
      <c r="L73" s="107" t="e">
        <f>#REF!</f>
        <v>#REF!</v>
      </c>
      <c r="M73" s="12" t="e">
        <f t="shared" si="9"/>
        <v>#REF!</v>
      </c>
      <c r="N73" s="12" t="e">
        <f t="shared" si="10"/>
        <v>#REF!</v>
      </c>
      <c r="P73" s="143" t="e">
        <f t="shared" si="3"/>
        <v>#REF!</v>
      </c>
      <c r="Q73" s="31" t="e">
        <f t="shared" si="4"/>
        <v>#REF!</v>
      </c>
    </row>
    <row r="74" spans="2:18" s="31" customFormat="1" ht="34.15" customHeight="1">
      <c r="B74" s="27" t="s">
        <v>424</v>
      </c>
      <c r="C74" s="10" t="s">
        <v>636</v>
      </c>
      <c r="D74" s="112" t="s">
        <v>508</v>
      </c>
      <c r="E74" s="9" t="s">
        <v>637</v>
      </c>
      <c r="F74" s="28"/>
      <c r="G74" s="29"/>
      <c r="H74" s="10" t="s">
        <v>229</v>
      </c>
      <c r="I74" s="11" t="e">
        <f>#REF!</f>
        <v>#REF!</v>
      </c>
      <c r="J74" s="12">
        <v>372.15</v>
      </c>
      <c r="K74" s="12" t="e">
        <f t="shared" si="8"/>
        <v>#REF!</v>
      </c>
      <c r="L74" s="107" t="e">
        <f>#REF!</f>
        <v>#REF!</v>
      </c>
      <c r="M74" s="12" t="e">
        <f t="shared" si="9"/>
        <v>#REF!</v>
      </c>
      <c r="N74" s="12" t="e">
        <f t="shared" si="10"/>
        <v>#REF!</v>
      </c>
      <c r="P74" s="143" t="e">
        <f t="shared" si="3"/>
        <v>#REF!</v>
      </c>
      <c r="Q74" s="31" t="e">
        <f t="shared" si="4"/>
        <v>#REF!</v>
      </c>
    </row>
    <row r="75" spans="2:18" s="31" customFormat="1" ht="24.95" customHeight="1">
      <c r="B75" s="27" t="s">
        <v>426</v>
      </c>
      <c r="C75" s="10" t="s">
        <v>527</v>
      </c>
      <c r="D75" s="112" t="s">
        <v>508</v>
      </c>
      <c r="E75" s="9" t="s">
        <v>528</v>
      </c>
      <c r="F75" s="28"/>
      <c r="G75" s="29"/>
      <c r="H75" s="10" t="s">
        <v>229</v>
      </c>
      <c r="I75" s="11" t="e">
        <f>#REF!</f>
        <v>#REF!</v>
      </c>
      <c r="J75" s="12">
        <v>95.21</v>
      </c>
      <c r="K75" s="12" t="e">
        <f t="shared" si="8"/>
        <v>#REF!</v>
      </c>
      <c r="L75" s="107" t="e">
        <f>#REF!</f>
        <v>#REF!</v>
      </c>
      <c r="M75" s="12" t="e">
        <f t="shared" si="9"/>
        <v>#REF!</v>
      </c>
      <c r="N75" s="12" t="e">
        <f t="shared" si="10"/>
        <v>#REF!</v>
      </c>
      <c r="P75" s="143" t="e">
        <f t="shared" si="3"/>
        <v>#REF!</v>
      </c>
      <c r="Q75" s="31" t="e">
        <f t="shared" si="4"/>
        <v>#REF!</v>
      </c>
    </row>
    <row r="76" spans="2:18" s="31" customFormat="1" ht="44.25" customHeight="1">
      <c r="B76" s="27" t="s">
        <v>428</v>
      </c>
      <c r="C76" s="10" t="s">
        <v>592</v>
      </c>
      <c r="D76" s="112" t="s">
        <v>508</v>
      </c>
      <c r="E76" s="9" t="s">
        <v>638</v>
      </c>
      <c r="F76" s="28"/>
      <c r="G76" s="29"/>
      <c r="H76" s="10" t="s">
        <v>200</v>
      </c>
      <c r="I76" s="11" t="e">
        <f>#REF!</f>
        <v>#REF!</v>
      </c>
      <c r="J76" s="144">
        <v>4.8499999999999996</v>
      </c>
      <c r="K76" s="12" t="e">
        <f t="shared" si="8"/>
        <v>#REF!</v>
      </c>
      <c r="L76" s="107" t="e">
        <f>#REF!</f>
        <v>#REF!</v>
      </c>
      <c r="M76" s="12" t="e">
        <f t="shared" si="9"/>
        <v>#REF!</v>
      </c>
      <c r="N76" s="12" t="e">
        <f t="shared" si="10"/>
        <v>#REF!</v>
      </c>
      <c r="P76" s="143" t="e">
        <f t="shared" si="3"/>
        <v>#REF!</v>
      </c>
      <c r="Q76" s="31" t="e">
        <f t="shared" si="4"/>
        <v>#REF!</v>
      </c>
      <c r="R76" s="31" t="e">
        <f>I72/I74</f>
        <v>#REF!</v>
      </c>
    </row>
    <row r="77" spans="2:18" s="31" customFormat="1" ht="24.95" customHeight="1">
      <c r="B77" s="27" t="s">
        <v>430</v>
      </c>
      <c r="C77" s="10" t="s">
        <v>480</v>
      </c>
      <c r="D77" s="112" t="s">
        <v>178</v>
      </c>
      <c r="E77" s="9" t="s">
        <v>481</v>
      </c>
      <c r="F77" s="28"/>
      <c r="G77" s="29"/>
      <c r="H77" s="10" t="s">
        <v>187</v>
      </c>
      <c r="I77" s="11" t="e">
        <f>#REF!</f>
        <v>#REF!</v>
      </c>
      <c r="J77" s="12">
        <v>6.03</v>
      </c>
      <c r="K77" s="12" t="e">
        <f t="shared" si="8"/>
        <v>#REF!</v>
      </c>
      <c r="L77" s="107" t="e">
        <f>#REF!</f>
        <v>#REF!</v>
      </c>
      <c r="M77" s="12" t="e">
        <f t="shared" si="9"/>
        <v>#REF!</v>
      </c>
      <c r="N77" s="12" t="e">
        <f t="shared" si="10"/>
        <v>#REF!</v>
      </c>
      <c r="P77" s="143" t="e">
        <f t="shared" si="3"/>
        <v>#REF!</v>
      </c>
      <c r="Q77" s="31" t="e">
        <f t="shared" si="4"/>
        <v>#REF!</v>
      </c>
    </row>
    <row r="78" spans="2:18" s="31" customFormat="1" ht="44.25" customHeight="1">
      <c r="B78" s="27" t="s">
        <v>505</v>
      </c>
      <c r="C78" s="10" t="s">
        <v>639</v>
      </c>
      <c r="D78" s="112" t="s">
        <v>508</v>
      </c>
      <c r="E78" s="9" t="s">
        <v>640</v>
      </c>
      <c r="F78" s="28"/>
      <c r="G78" s="29"/>
      <c r="H78" s="10" t="s">
        <v>187</v>
      </c>
      <c r="I78" s="11" t="e">
        <f>#REF!</f>
        <v>#REF!</v>
      </c>
      <c r="J78" s="144">
        <v>22.36</v>
      </c>
      <c r="K78" s="12" t="e">
        <f t="shared" si="8"/>
        <v>#REF!</v>
      </c>
      <c r="L78" s="107" t="e">
        <f>#REF!</f>
        <v>#REF!</v>
      </c>
      <c r="M78" s="12" t="e">
        <f t="shared" si="9"/>
        <v>#REF!</v>
      </c>
      <c r="N78" s="12" t="e">
        <f t="shared" si="10"/>
        <v>#REF!</v>
      </c>
      <c r="P78" s="143" t="e">
        <f t="shared" si="3"/>
        <v>#REF!</v>
      </c>
      <c r="Q78" s="31" t="e">
        <f t="shared" si="4"/>
        <v>#REF!</v>
      </c>
    </row>
    <row r="79" spans="2:18" s="31" customFormat="1" ht="43.5" customHeight="1">
      <c r="B79" s="27" t="s">
        <v>487</v>
      </c>
      <c r="C79" s="10" t="s">
        <v>593</v>
      </c>
      <c r="D79" s="112" t="s">
        <v>508</v>
      </c>
      <c r="E79" s="9" t="s">
        <v>641</v>
      </c>
      <c r="F79" s="28"/>
      <c r="G79" s="29"/>
      <c r="H79" s="10" t="s">
        <v>229</v>
      </c>
      <c r="I79" s="11" t="e">
        <f>#REF!</f>
        <v>#REF!</v>
      </c>
      <c r="J79" s="12">
        <v>351.44</v>
      </c>
      <c r="K79" s="12" t="e">
        <f t="shared" si="8"/>
        <v>#REF!</v>
      </c>
      <c r="L79" s="107" t="e">
        <f>#REF!</f>
        <v>#REF!</v>
      </c>
      <c r="M79" s="12" t="e">
        <f t="shared" si="9"/>
        <v>#REF!</v>
      </c>
      <c r="N79" s="12" t="e">
        <f t="shared" si="10"/>
        <v>#REF!</v>
      </c>
      <c r="P79" s="143" t="e">
        <f t="shared" si="3"/>
        <v>#REF!</v>
      </c>
      <c r="Q79" s="31" t="e">
        <f t="shared" si="4"/>
        <v>#REF!</v>
      </c>
    </row>
    <row r="80" spans="2:18" s="31" customFormat="1" ht="43.5" customHeight="1">
      <c r="B80" s="27" t="s">
        <v>488</v>
      </c>
      <c r="C80" s="10" t="s">
        <v>594</v>
      </c>
      <c r="D80" s="112" t="s">
        <v>508</v>
      </c>
      <c r="E80" s="9" t="s">
        <v>717</v>
      </c>
      <c r="F80" s="28"/>
      <c r="G80" s="29"/>
      <c r="H80" s="10" t="s">
        <v>200</v>
      </c>
      <c r="I80" s="11" t="e">
        <f>#REF!</f>
        <v>#REF!</v>
      </c>
      <c r="J80" s="12">
        <v>135.56</v>
      </c>
      <c r="K80" s="12" t="e">
        <f t="shared" si="8"/>
        <v>#REF!</v>
      </c>
      <c r="L80" s="107" t="e">
        <f>#REF!</f>
        <v>#REF!</v>
      </c>
      <c r="M80" s="12" t="e">
        <f t="shared" si="9"/>
        <v>#REF!</v>
      </c>
      <c r="N80" s="12" t="e">
        <f t="shared" si="10"/>
        <v>#REF!</v>
      </c>
      <c r="P80" s="143" t="e">
        <f t="shared" si="3"/>
        <v>#REF!</v>
      </c>
      <c r="Q80" s="31" t="e">
        <f t="shared" si="4"/>
        <v>#REF!</v>
      </c>
    </row>
    <row r="81" spans="2:17" s="31" customFormat="1" ht="39.950000000000003" customHeight="1">
      <c r="B81" s="27" t="s">
        <v>490</v>
      </c>
      <c r="C81" s="10" t="s">
        <v>529</v>
      </c>
      <c r="D81" s="112" t="s">
        <v>508</v>
      </c>
      <c r="E81" s="9" t="s">
        <v>530</v>
      </c>
      <c r="F81" s="28"/>
      <c r="G81" s="29"/>
      <c r="H81" s="10" t="s">
        <v>200</v>
      </c>
      <c r="I81" s="11" t="e">
        <f>#REF!</f>
        <v>#REF!</v>
      </c>
      <c r="J81" s="12">
        <v>26.06</v>
      </c>
      <c r="K81" s="12" t="e">
        <f t="shared" si="8"/>
        <v>#REF!</v>
      </c>
      <c r="L81" s="107" t="e">
        <f>#REF!</f>
        <v>#REF!</v>
      </c>
      <c r="M81" s="12" t="e">
        <f t="shared" si="9"/>
        <v>#REF!</v>
      </c>
      <c r="N81" s="12" t="e">
        <f t="shared" si="10"/>
        <v>#REF!</v>
      </c>
      <c r="P81" s="143" t="e">
        <f t="shared" si="3"/>
        <v>#REF!</v>
      </c>
      <c r="Q81" s="31" t="e">
        <f t="shared" si="4"/>
        <v>#REF!</v>
      </c>
    </row>
    <row r="82" spans="2:17" s="31" customFormat="1" ht="39.950000000000003" customHeight="1">
      <c r="B82" s="27" t="s">
        <v>727</v>
      </c>
      <c r="C82" s="10" t="s">
        <v>521</v>
      </c>
      <c r="D82" s="112" t="s">
        <v>508</v>
      </c>
      <c r="E82" s="9" t="s">
        <v>522</v>
      </c>
      <c r="F82" s="28"/>
      <c r="G82" s="29"/>
      <c r="H82" s="10" t="s">
        <v>234</v>
      </c>
      <c r="I82" s="11" t="e">
        <f>#REF!</f>
        <v>#REF!</v>
      </c>
      <c r="J82" s="12">
        <v>3.2</v>
      </c>
      <c r="K82" s="12" t="e">
        <f t="shared" si="8"/>
        <v>#REF!</v>
      </c>
      <c r="L82" s="107" t="e">
        <f>#REF!</f>
        <v>#REF!</v>
      </c>
      <c r="M82" s="12" t="e">
        <f t="shared" si="9"/>
        <v>#REF!</v>
      </c>
      <c r="N82" s="12" t="e">
        <f t="shared" si="10"/>
        <v>#REF!</v>
      </c>
      <c r="P82" s="143" t="e">
        <f t="shared" si="3"/>
        <v>#REF!</v>
      </c>
      <c r="Q82" s="31" t="e">
        <f t="shared" si="4"/>
        <v>#REF!</v>
      </c>
    </row>
    <row r="83" spans="2:17" s="6" customFormat="1" ht="12" customHeight="1">
      <c r="B83" s="123"/>
      <c r="C83" s="197"/>
      <c r="D83" s="124"/>
      <c r="E83" s="125"/>
      <c r="F83" s="126"/>
      <c r="G83" s="127"/>
      <c r="H83" s="123"/>
      <c r="I83" s="123"/>
      <c r="J83" s="128"/>
      <c r="K83" s="128"/>
      <c r="L83" s="128"/>
      <c r="M83" s="128"/>
      <c r="N83" s="129"/>
      <c r="P83" s="143">
        <f t="shared" si="3"/>
        <v>0</v>
      </c>
      <c r="Q83" s="31" t="b">
        <f t="shared" si="4"/>
        <v>1</v>
      </c>
    </row>
    <row r="84" spans="2:17" s="44" customFormat="1" ht="19.899999999999999" customHeight="1">
      <c r="B84" s="37"/>
      <c r="C84" s="38"/>
      <c r="D84" s="115"/>
      <c r="E84" s="34" t="s">
        <v>280</v>
      </c>
      <c r="F84" s="39"/>
      <c r="G84" s="40"/>
      <c r="H84" s="41"/>
      <c r="I84" s="42"/>
      <c r="J84" s="43"/>
      <c r="K84" s="43"/>
      <c r="L84" s="43"/>
      <c r="M84" s="18" t="e">
        <f>SUM(M65:M83)</f>
        <v>#REF!</v>
      </c>
      <c r="N84" s="18" t="e">
        <f>SUM(N65:N83)</f>
        <v>#REF!</v>
      </c>
      <c r="P84" s="143">
        <f t="shared" ref="P84:P145" si="11">I84*K84</f>
        <v>0</v>
      </c>
      <c r="Q84" s="31" t="e">
        <f t="shared" si="4"/>
        <v>#REF!</v>
      </c>
    </row>
    <row r="85" spans="2:17" s="6" customFormat="1" ht="12" customHeight="1">
      <c r="B85" s="123"/>
      <c r="C85" s="197"/>
      <c r="D85" s="124"/>
      <c r="E85" s="125"/>
      <c r="F85" s="126"/>
      <c r="G85" s="127"/>
      <c r="H85" s="123"/>
      <c r="I85" s="123"/>
      <c r="J85" s="128"/>
      <c r="K85" s="128"/>
      <c r="L85" s="128"/>
      <c r="M85" s="128"/>
      <c r="N85" s="129"/>
      <c r="P85" s="143">
        <f t="shared" si="11"/>
        <v>0</v>
      </c>
      <c r="Q85" s="31" t="b">
        <f t="shared" ref="Q85:Q147" si="12">P85=N85</f>
        <v>1</v>
      </c>
    </row>
    <row r="86" spans="2:17" s="26" customFormat="1" ht="23.45" customHeight="1">
      <c r="B86" s="141" t="s">
        <v>471</v>
      </c>
      <c r="C86" s="198"/>
      <c r="D86" s="117"/>
      <c r="E86" s="45" t="s">
        <v>22</v>
      </c>
      <c r="F86" s="46"/>
      <c r="G86" s="47"/>
      <c r="H86" s="22"/>
      <c r="I86" s="23"/>
      <c r="J86" s="24"/>
      <c r="K86" s="24"/>
      <c r="L86" s="24"/>
      <c r="M86" s="24"/>
      <c r="N86" s="25"/>
      <c r="P86" s="143">
        <f t="shared" si="11"/>
        <v>0</v>
      </c>
      <c r="Q86" s="31" t="b">
        <f t="shared" si="12"/>
        <v>1</v>
      </c>
    </row>
    <row r="87" spans="2:17" s="31" customFormat="1" ht="34.15" customHeight="1">
      <c r="B87" s="27" t="s">
        <v>432</v>
      </c>
      <c r="C87" s="10" t="s">
        <v>531</v>
      </c>
      <c r="D87" s="112" t="s">
        <v>508</v>
      </c>
      <c r="E87" s="9" t="s">
        <v>532</v>
      </c>
      <c r="F87" s="28"/>
      <c r="G87" s="29"/>
      <c r="H87" s="10" t="s">
        <v>205</v>
      </c>
      <c r="I87" s="11" t="e">
        <f>#REF!</f>
        <v>#REF!</v>
      </c>
      <c r="J87" s="12">
        <v>75.760000000000005</v>
      </c>
      <c r="K87" s="12" t="e">
        <f t="shared" ref="K87:K104" si="13">TRUNC(J87*(1+L87),2)</f>
        <v>#REF!</v>
      </c>
      <c r="L87" s="107" t="e">
        <f>#REF!</f>
        <v>#REF!</v>
      </c>
      <c r="M87" s="12" t="e">
        <f>TRUNC(I87*J87,2)</f>
        <v>#REF!</v>
      </c>
      <c r="N87" s="12" t="e">
        <f>TRUNC(I87*K87,2)</f>
        <v>#REF!</v>
      </c>
      <c r="P87" s="143" t="e">
        <f t="shared" si="11"/>
        <v>#REF!</v>
      </c>
      <c r="Q87" s="31" t="e">
        <f t="shared" si="12"/>
        <v>#REF!</v>
      </c>
    </row>
    <row r="88" spans="2:17" s="31" customFormat="1" ht="34.15" customHeight="1">
      <c r="B88" s="27" t="s">
        <v>433</v>
      </c>
      <c r="C88" s="10" t="s">
        <v>533</v>
      </c>
      <c r="D88" s="112" t="s">
        <v>508</v>
      </c>
      <c r="E88" s="9" t="s">
        <v>534</v>
      </c>
      <c r="F88" s="28"/>
      <c r="G88" s="29"/>
      <c r="H88" s="10" t="s">
        <v>205</v>
      </c>
      <c r="I88" s="11" t="e">
        <f>#REF!</f>
        <v>#REF!</v>
      </c>
      <c r="J88" s="12">
        <v>144.19</v>
      </c>
      <c r="K88" s="12" t="e">
        <f t="shared" si="13"/>
        <v>#REF!</v>
      </c>
      <c r="L88" s="107" t="e">
        <f>#REF!</f>
        <v>#REF!</v>
      </c>
      <c r="M88" s="12" t="e">
        <f>TRUNC(I88*J88,2)</f>
        <v>#REF!</v>
      </c>
      <c r="N88" s="12" t="e">
        <f>TRUNC(I88*K88,2)</f>
        <v>#REF!</v>
      </c>
      <c r="P88" s="143" t="e">
        <f t="shared" si="11"/>
        <v>#REF!</v>
      </c>
      <c r="Q88" s="31" t="e">
        <f t="shared" si="12"/>
        <v>#REF!</v>
      </c>
    </row>
    <row r="89" spans="2:17" s="31" customFormat="1" ht="34.15" customHeight="1">
      <c r="B89" s="27" t="s">
        <v>434</v>
      </c>
      <c r="C89" s="10" t="s">
        <v>535</v>
      </c>
      <c r="D89" s="112" t="s">
        <v>508</v>
      </c>
      <c r="E89" s="9" t="s">
        <v>536</v>
      </c>
      <c r="F89" s="28"/>
      <c r="G89" s="29"/>
      <c r="H89" s="10" t="s">
        <v>205</v>
      </c>
      <c r="I89" s="11" t="e">
        <f>#REF!</f>
        <v>#REF!</v>
      </c>
      <c r="J89" s="12">
        <v>237.51</v>
      </c>
      <c r="K89" s="12" t="e">
        <f t="shared" si="13"/>
        <v>#REF!</v>
      </c>
      <c r="L89" s="107" t="e">
        <f>#REF!</f>
        <v>#REF!</v>
      </c>
      <c r="M89" s="12" t="e">
        <f>TRUNC(I89*J89,2)</f>
        <v>#REF!</v>
      </c>
      <c r="N89" s="12" t="e">
        <f>TRUNC(I89*K89,2)</f>
        <v>#REF!</v>
      </c>
      <c r="P89" s="143" t="e">
        <f t="shared" si="11"/>
        <v>#REF!</v>
      </c>
      <c r="Q89" s="31" t="e">
        <f t="shared" si="12"/>
        <v>#REF!</v>
      </c>
    </row>
    <row r="90" spans="2:17" s="31" customFormat="1" ht="34.15" customHeight="1">
      <c r="B90" s="27" t="s">
        <v>435</v>
      </c>
      <c r="C90" s="10" t="s">
        <v>537</v>
      </c>
      <c r="D90" s="112" t="s">
        <v>508</v>
      </c>
      <c r="E90" s="9" t="s">
        <v>538</v>
      </c>
      <c r="F90" s="28"/>
      <c r="G90" s="29"/>
      <c r="H90" s="10" t="s">
        <v>205</v>
      </c>
      <c r="I90" s="11" t="e">
        <f>#REF!</f>
        <v>#REF!</v>
      </c>
      <c r="J90" s="12">
        <v>336.1</v>
      </c>
      <c r="K90" s="12" t="e">
        <f t="shared" si="13"/>
        <v>#REF!</v>
      </c>
      <c r="L90" s="107" t="e">
        <f>#REF!</f>
        <v>#REF!</v>
      </c>
      <c r="M90" s="12" t="e">
        <f>TRUNC(I90*J90,2)</f>
        <v>#REF!</v>
      </c>
      <c r="N90" s="12" t="e">
        <f>TRUNC(I90*K90,2)</f>
        <v>#REF!</v>
      </c>
      <c r="P90" s="143" t="e">
        <f t="shared" si="11"/>
        <v>#REF!</v>
      </c>
      <c r="Q90" s="31" t="e">
        <f t="shared" si="12"/>
        <v>#REF!</v>
      </c>
    </row>
    <row r="91" spans="2:17" s="31" customFormat="1" ht="24.95" customHeight="1">
      <c r="B91" s="27" t="s">
        <v>437</v>
      </c>
      <c r="C91" s="10" t="s">
        <v>539</v>
      </c>
      <c r="D91" s="112" t="s">
        <v>508</v>
      </c>
      <c r="E91" s="9" t="s">
        <v>540</v>
      </c>
      <c r="F91" s="28"/>
      <c r="G91" s="29"/>
      <c r="H91" s="10" t="s">
        <v>229</v>
      </c>
      <c r="I91" s="11" t="e">
        <f>#REF!</f>
        <v>#REF!</v>
      </c>
      <c r="J91" s="12">
        <v>312.25</v>
      </c>
      <c r="K91" s="12" t="e">
        <f t="shared" si="13"/>
        <v>#REF!</v>
      </c>
      <c r="L91" s="107" t="e">
        <f>#REF!</f>
        <v>#REF!</v>
      </c>
      <c r="M91" s="12" t="e">
        <f t="shared" ref="M91:M104" si="14">TRUNC(I91*J91,2)</f>
        <v>#REF!</v>
      </c>
      <c r="N91" s="12" t="e">
        <f t="shared" ref="N91:N104" si="15">TRUNC(I91*K91,2)</f>
        <v>#REF!</v>
      </c>
      <c r="P91" s="143" t="e">
        <f t="shared" si="11"/>
        <v>#REF!</v>
      </c>
      <c r="Q91" s="31" t="e">
        <f t="shared" si="12"/>
        <v>#REF!</v>
      </c>
    </row>
    <row r="92" spans="2:17" s="31" customFormat="1" ht="24.95" customHeight="1">
      <c r="B92" s="27" t="s">
        <v>439</v>
      </c>
      <c r="C92" s="10" t="s">
        <v>541</v>
      </c>
      <c r="D92" s="112" t="s">
        <v>508</v>
      </c>
      <c r="E92" s="9" t="s">
        <v>542</v>
      </c>
      <c r="F92" s="28"/>
      <c r="G92" s="29"/>
      <c r="H92" s="10" t="s">
        <v>200</v>
      </c>
      <c r="I92" s="11" t="e">
        <f>#REF!</f>
        <v>#REF!</v>
      </c>
      <c r="J92" s="12">
        <v>24.97</v>
      </c>
      <c r="K92" s="12" t="e">
        <f t="shared" si="13"/>
        <v>#REF!</v>
      </c>
      <c r="L92" s="107" t="e">
        <f>#REF!</f>
        <v>#REF!</v>
      </c>
      <c r="M92" s="12" t="e">
        <f t="shared" si="14"/>
        <v>#REF!</v>
      </c>
      <c r="N92" s="12" t="e">
        <f t="shared" si="15"/>
        <v>#REF!</v>
      </c>
      <c r="P92" s="143" t="e">
        <f t="shared" si="11"/>
        <v>#REF!</v>
      </c>
      <c r="Q92" s="31" t="e">
        <f t="shared" si="12"/>
        <v>#REF!</v>
      </c>
    </row>
    <row r="93" spans="2:17" s="31" customFormat="1" ht="24.95" customHeight="1">
      <c r="B93" s="27" t="s">
        <v>441</v>
      </c>
      <c r="C93" s="10" t="s">
        <v>595</v>
      </c>
      <c r="D93" s="112" t="s">
        <v>508</v>
      </c>
      <c r="E93" s="9" t="s">
        <v>596</v>
      </c>
      <c r="F93" s="28"/>
      <c r="G93" s="29"/>
      <c r="H93" s="10" t="s">
        <v>187</v>
      </c>
      <c r="I93" s="11" t="e">
        <f>#REF!</f>
        <v>#REF!</v>
      </c>
      <c r="J93" s="12">
        <v>752.36</v>
      </c>
      <c r="K93" s="12" t="e">
        <f t="shared" si="13"/>
        <v>#REF!</v>
      </c>
      <c r="L93" s="107" t="e">
        <f>#REF!</f>
        <v>#REF!</v>
      </c>
      <c r="M93" s="12" t="e">
        <f t="shared" si="14"/>
        <v>#REF!</v>
      </c>
      <c r="N93" s="12" t="e">
        <f t="shared" si="15"/>
        <v>#REF!</v>
      </c>
      <c r="P93" s="143" t="e">
        <f t="shared" si="11"/>
        <v>#REF!</v>
      </c>
      <c r="Q93" s="31" t="e">
        <f t="shared" si="12"/>
        <v>#REF!</v>
      </c>
    </row>
    <row r="94" spans="2:17" s="31" customFormat="1" ht="24.95" customHeight="1">
      <c r="B94" s="27" t="s">
        <v>442</v>
      </c>
      <c r="C94" s="10" t="s">
        <v>597</v>
      </c>
      <c r="D94" s="112" t="s">
        <v>508</v>
      </c>
      <c r="E94" s="9" t="s">
        <v>598</v>
      </c>
      <c r="F94" s="28"/>
      <c r="G94" s="29"/>
      <c r="H94" s="10" t="s">
        <v>187</v>
      </c>
      <c r="I94" s="11" t="e">
        <f>#REF!</f>
        <v>#REF!</v>
      </c>
      <c r="J94" s="12">
        <v>1061.78</v>
      </c>
      <c r="K94" s="12" t="e">
        <f t="shared" si="13"/>
        <v>#REF!</v>
      </c>
      <c r="L94" s="107" t="e">
        <f>#REF!</f>
        <v>#REF!</v>
      </c>
      <c r="M94" s="12" t="e">
        <f t="shared" si="14"/>
        <v>#REF!</v>
      </c>
      <c r="N94" s="12" t="e">
        <f t="shared" si="15"/>
        <v>#REF!</v>
      </c>
      <c r="P94" s="143" t="e">
        <f t="shared" si="11"/>
        <v>#REF!</v>
      </c>
      <c r="Q94" s="31" t="e">
        <f t="shared" si="12"/>
        <v>#REF!</v>
      </c>
    </row>
    <row r="95" spans="2:17" s="31" customFormat="1" ht="34.15" customHeight="1">
      <c r="B95" s="27" t="s">
        <v>444</v>
      </c>
      <c r="C95" s="10" t="s">
        <v>686</v>
      </c>
      <c r="D95" s="112" t="s">
        <v>508</v>
      </c>
      <c r="E95" s="9" t="s">
        <v>687</v>
      </c>
      <c r="F95" s="28"/>
      <c r="G95" s="29"/>
      <c r="H95" s="10" t="s">
        <v>187</v>
      </c>
      <c r="I95" s="11" t="e">
        <f>#REF!</f>
        <v>#REF!</v>
      </c>
      <c r="J95" s="12">
        <v>776.43</v>
      </c>
      <c r="K95" s="12" t="e">
        <f t="shared" si="13"/>
        <v>#REF!</v>
      </c>
      <c r="L95" s="107" t="e">
        <f>#REF!</f>
        <v>#REF!</v>
      </c>
      <c r="M95" s="12" t="e">
        <f t="shared" si="14"/>
        <v>#REF!</v>
      </c>
      <c r="N95" s="12" t="e">
        <f t="shared" si="15"/>
        <v>#REF!</v>
      </c>
      <c r="P95" s="143" t="e">
        <f t="shared" si="11"/>
        <v>#REF!</v>
      </c>
      <c r="Q95" s="31" t="e">
        <f t="shared" si="12"/>
        <v>#REF!</v>
      </c>
    </row>
    <row r="96" spans="2:17" s="31" customFormat="1" ht="34.15" customHeight="1">
      <c r="B96" s="27" t="s">
        <v>445</v>
      </c>
      <c r="C96" s="10" t="s">
        <v>599</v>
      </c>
      <c r="D96" s="112" t="s">
        <v>508</v>
      </c>
      <c r="E96" s="9" t="s">
        <v>642</v>
      </c>
      <c r="F96" s="28"/>
      <c r="G96" s="29"/>
      <c r="H96" s="10" t="s">
        <v>187</v>
      </c>
      <c r="I96" s="11" t="e">
        <f>#REF!</f>
        <v>#REF!</v>
      </c>
      <c r="J96" s="12">
        <v>1361.54</v>
      </c>
      <c r="K96" s="12" t="e">
        <f t="shared" si="13"/>
        <v>#REF!</v>
      </c>
      <c r="L96" s="107" t="e">
        <f>#REF!</f>
        <v>#REF!</v>
      </c>
      <c r="M96" s="12" t="e">
        <f t="shared" si="14"/>
        <v>#REF!</v>
      </c>
      <c r="N96" s="12" t="e">
        <f t="shared" si="15"/>
        <v>#REF!</v>
      </c>
      <c r="P96" s="143" t="e">
        <f t="shared" si="11"/>
        <v>#REF!</v>
      </c>
      <c r="Q96" s="31" t="e">
        <f t="shared" si="12"/>
        <v>#REF!</v>
      </c>
    </row>
    <row r="97" spans="2:19" s="31" customFormat="1" ht="34.15" customHeight="1">
      <c r="B97" s="27" t="s">
        <v>453</v>
      </c>
      <c r="C97" s="10" t="s">
        <v>689</v>
      </c>
      <c r="D97" s="112" t="s">
        <v>508</v>
      </c>
      <c r="E97" s="9" t="s">
        <v>688</v>
      </c>
      <c r="F97" s="28"/>
      <c r="G97" s="29"/>
      <c r="H97" s="10" t="s">
        <v>187</v>
      </c>
      <c r="I97" s="11" t="e">
        <f>#REF!</f>
        <v>#REF!</v>
      </c>
      <c r="J97" s="12">
        <v>1410.45</v>
      </c>
      <c r="K97" s="12" t="e">
        <f t="shared" si="13"/>
        <v>#REF!</v>
      </c>
      <c r="L97" s="107" t="e">
        <f>#REF!</f>
        <v>#REF!</v>
      </c>
      <c r="M97" s="12" t="e">
        <f t="shared" si="14"/>
        <v>#REF!</v>
      </c>
      <c r="N97" s="12" t="e">
        <f t="shared" si="15"/>
        <v>#REF!</v>
      </c>
      <c r="P97" s="143" t="e">
        <f t="shared" si="11"/>
        <v>#REF!</v>
      </c>
      <c r="Q97" s="31" t="e">
        <f t="shared" si="12"/>
        <v>#REF!</v>
      </c>
    </row>
    <row r="98" spans="2:19" s="31" customFormat="1" ht="34.15" customHeight="1">
      <c r="B98" s="27" t="s">
        <v>454</v>
      </c>
      <c r="C98" s="10" t="s">
        <v>545</v>
      </c>
      <c r="D98" s="112" t="s">
        <v>508</v>
      </c>
      <c r="E98" s="9" t="s">
        <v>546</v>
      </c>
      <c r="F98" s="28"/>
      <c r="G98" s="29"/>
      <c r="H98" s="10" t="s">
        <v>187</v>
      </c>
      <c r="I98" s="11" t="e">
        <f>#REF!</f>
        <v>#REF!</v>
      </c>
      <c r="J98" s="12">
        <v>1232.02</v>
      </c>
      <c r="K98" s="12" t="e">
        <f t="shared" si="13"/>
        <v>#REF!</v>
      </c>
      <c r="L98" s="107" t="e">
        <f>#REF!</f>
        <v>#REF!</v>
      </c>
      <c r="M98" s="12" t="e">
        <f t="shared" si="14"/>
        <v>#REF!</v>
      </c>
      <c r="N98" s="12" t="e">
        <f t="shared" si="15"/>
        <v>#REF!</v>
      </c>
      <c r="P98" s="143" t="e">
        <f t="shared" si="11"/>
        <v>#REF!</v>
      </c>
      <c r="Q98" s="31" t="e">
        <f t="shared" si="12"/>
        <v>#REF!</v>
      </c>
    </row>
    <row r="99" spans="2:19" s="31" customFormat="1" ht="34.15" customHeight="1">
      <c r="B99" s="27" t="s">
        <v>455</v>
      </c>
      <c r="C99" s="10" t="s">
        <v>547</v>
      </c>
      <c r="D99" s="112" t="s">
        <v>508</v>
      </c>
      <c r="E99" s="9" t="s">
        <v>548</v>
      </c>
      <c r="F99" s="28"/>
      <c r="G99" s="29"/>
      <c r="H99" s="10" t="s">
        <v>187</v>
      </c>
      <c r="I99" s="11" t="e">
        <f>#REF!</f>
        <v>#REF!</v>
      </c>
      <c r="J99" s="12">
        <v>1448.76</v>
      </c>
      <c r="K99" s="12" t="e">
        <f t="shared" si="13"/>
        <v>#REF!</v>
      </c>
      <c r="L99" s="107" t="e">
        <f>#REF!</f>
        <v>#REF!</v>
      </c>
      <c r="M99" s="12" t="e">
        <f t="shared" si="14"/>
        <v>#REF!</v>
      </c>
      <c r="N99" s="12" t="e">
        <f t="shared" si="15"/>
        <v>#REF!</v>
      </c>
      <c r="P99" s="143" t="e">
        <f t="shared" si="11"/>
        <v>#REF!</v>
      </c>
      <c r="Q99" s="31" t="e">
        <f t="shared" si="12"/>
        <v>#REF!</v>
      </c>
    </row>
    <row r="100" spans="2:19" s="31" customFormat="1" ht="24.95" customHeight="1">
      <c r="B100" s="27" t="s">
        <v>456</v>
      </c>
      <c r="C100" s="10" t="s">
        <v>543</v>
      </c>
      <c r="D100" s="112" t="s">
        <v>508</v>
      </c>
      <c r="E100" s="9" t="s">
        <v>544</v>
      </c>
      <c r="F100" s="28"/>
      <c r="G100" s="29"/>
      <c r="H100" s="10" t="s">
        <v>205</v>
      </c>
      <c r="I100" s="11" t="e">
        <f>#REF!</f>
        <v>#REF!</v>
      </c>
      <c r="J100" s="12">
        <v>207.11</v>
      </c>
      <c r="K100" s="12" t="e">
        <f t="shared" si="13"/>
        <v>#REF!</v>
      </c>
      <c r="L100" s="107" t="e">
        <f>#REF!</f>
        <v>#REF!</v>
      </c>
      <c r="M100" s="12" t="e">
        <f t="shared" si="14"/>
        <v>#REF!</v>
      </c>
      <c r="N100" s="12" t="e">
        <f t="shared" si="15"/>
        <v>#REF!</v>
      </c>
      <c r="P100" s="143" t="e">
        <f t="shared" si="11"/>
        <v>#REF!</v>
      </c>
      <c r="Q100" s="31" t="e">
        <f t="shared" si="12"/>
        <v>#REF!</v>
      </c>
    </row>
    <row r="101" spans="2:19" s="31" customFormat="1" ht="24.95" customHeight="1">
      <c r="B101" s="27" t="s">
        <v>457</v>
      </c>
      <c r="C101" s="10" t="s">
        <v>549</v>
      </c>
      <c r="D101" s="112" t="s">
        <v>508</v>
      </c>
      <c r="E101" s="9" t="s">
        <v>550</v>
      </c>
      <c r="F101" s="28"/>
      <c r="G101" s="29"/>
      <c r="H101" s="10" t="s">
        <v>187</v>
      </c>
      <c r="I101" s="11" t="e">
        <f>#REF!</f>
        <v>#REF!</v>
      </c>
      <c r="J101" s="12">
        <v>392.93</v>
      </c>
      <c r="K101" s="12" t="e">
        <f t="shared" si="13"/>
        <v>#REF!</v>
      </c>
      <c r="L101" s="107" t="e">
        <f>#REF!</f>
        <v>#REF!</v>
      </c>
      <c r="M101" s="12" t="e">
        <f t="shared" si="14"/>
        <v>#REF!</v>
      </c>
      <c r="N101" s="12" t="e">
        <f t="shared" si="15"/>
        <v>#REF!</v>
      </c>
      <c r="P101" s="143" t="e">
        <f t="shared" si="11"/>
        <v>#REF!</v>
      </c>
      <c r="Q101" s="31" t="e">
        <f t="shared" si="12"/>
        <v>#REF!</v>
      </c>
    </row>
    <row r="102" spans="2:19" s="31" customFormat="1" ht="45" customHeight="1">
      <c r="B102" s="27" t="s">
        <v>458</v>
      </c>
      <c r="C102" s="10" t="s">
        <v>643</v>
      </c>
      <c r="D102" s="112" t="s">
        <v>508</v>
      </c>
      <c r="E102" s="9" t="s">
        <v>644</v>
      </c>
      <c r="F102" s="28"/>
      <c r="G102" s="29"/>
      <c r="H102" s="10" t="s">
        <v>205</v>
      </c>
      <c r="I102" s="11" t="e">
        <f>#REF!</f>
        <v>#REF!</v>
      </c>
      <c r="J102" s="12">
        <v>30.29</v>
      </c>
      <c r="K102" s="12" t="e">
        <f t="shared" si="13"/>
        <v>#REF!</v>
      </c>
      <c r="L102" s="107" t="e">
        <f>#REF!</f>
        <v>#REF!</v>
      </c>
      <c r="M102" s="12" t="e">
        <f t="shared" si="14"/>
        <v>#REF!</v>
      </c>
      <c r="N102" s="12" t="e">
        <f t="shared" si="15"/>
        <v>#REF!</v>
      </c>
      <c r="P102" s="143" t="e">
        <f t="shared" si="11"/>
        <v>#REF!</v>
      </c>
      <c r="Q102" s="31" t="e">
        <f t="shared" si="12"/>
        <v>#REF!</v>
      </c>
    </row>
    <row r="103" spans="2:19" s="31" customFormat="1" ht="90" customHeight="1">
      <c r="B103" s="27" t="s">
        <v>459</v>
      </c>
      <c r="C103" s="10" t="s">
        <v>645</v>
      </c>
      <c r="D103" s="112" t="s">
        <v>508</v>
      </c>
      <c r="E103" s="9" t="s">
        <v>646</v>
      </c>
      <c r="F103" s="28"/>
      <c r="G103" s="29"/>
      <c r="H103" s="10" t="s">
        <v>205</v>
      </c>
      <c r="I103" s="11" t="e">
        <f>#REF!</f>
        <v>#REF!</v>
      </c>
      <c r="J103" s="12">
        <v>161.59</v>
      </c>
      <c r="K103" s="12" t="e">
        <f t="shared" si="13"/>
        <v>#REF!</v>
      </c>
      <c r="L103" s="107" t="e">
        <f>#REF!</f>
        <v>#REF!</v>
      </c>
      <c r="M103" s="12" t="e">
        <f t="shared" si="14"/>
        <v>#REF!</v>
      </c>
      <c r="N103" s="12" t="e">
        <f t="shared" si="15"/>
        <v>#REF!</v>
      </c>
      <c r="P103" s="143" t="e">
        <f t="shared" si="11"/>
        <v>#REF!</v>
      </c>
      <c r="Q103" s="31" t="e">
        <f t="shared" si="12"/>
        <v>#REF!</v>
      </c>
    </row>
    <row r="104" spans="2:19" s="31" customFormat="1" ht="47.25" customHeight="1">
      <c r="B104" s="27" t="s">
        <v>460</v>
      </c>
      <c r="C104" s="10" t="s">
        <v>600</v>
      </c>
      <c r="D104" s="112" t="s">
        <v>508</v>
      </c>
      <c r="E104" s="9" t="s">
        <v>647</v>
      </c>
      <c r="F104" s="28"/>
      <c r="G104" s="29"/>
      <c r="H104" s="10" t="s">
        <v>200</v>
      </c>
      <c r="I104" s="11" t="e">
        <f>#REF!</f>
        <v>#REF!</v>
      </c>
      <c r="J104" s="12">
        <v>27.21</v>
      </c>
      <c r="K104" s="12" t="e">
        <f t="shared" si="13"/>
        <v>#REF!</v>
      </c>
      <c r="L104" s="107" t="e">
        <f>#REF!</f>
        <v>#REF!</v>
      </c>
      <c r="M104" s="12" t="e">
        <f t="shared" si="14"/>
        <v>#REF!</v>
      </c>
      <c r="N104" s="12" t="e">
        <f t="shared" si="15"/>
        <v>#REF!</v>
      </c>
      <c r="P104" s="143" t="e">
        <f t="shared" si="11"/>
        <v>#REF!</v>
      </c>
      <c r="Q104" s="31" t="e">
        <f t="shared" si="12"/>
        <v>#REF!</v>
      </c>
    </row>
    <row r="105" spans="2:19" s="6" customFormat="1" ht="12" customHeight="1">
      <c r="B105" s="123"/>
      <c r="C105" s="197"/>
      <c r="D105" s="124"/>
      <c r="E105" s="125"/>
      <c r="F105" s="126"/>
      <c r="G105" s="127"/>
      <c r="H105" s="123"/>
      <c r="I105" s="123"/>
      <c r="J105" s="128"/>
      <c r="K105" s="128"/>
      <c r="L105" s="128"/>
      <c r="M105" s="128"/>
      <c r="N105" s="129"/>
      <c r="P105" s="143">
        <f t="shared" si="11"/>
        <v>0</v>
      </c>
      <c r="Q105" s="31" t="b">
        <f t="shared" si="12"/>
        <v>1</v>
      </c>
    </row>
    <row r="106" spans="2:19" s="44" customFormat="1" ht="19.899999999999999" customHeight="1">
      <c r="B106" s="37"/>
      <c r="C106" s="41"/>
      <c r="D106" s="118"/>
      <c r="E106" s="34" t="s">
        <v>23</v>
      </c>
      <c r="F106" s="39"/>
      <c r="G106" s="40"/>
      <c r="H106" s="41"/>
      <c r="I106" s="42"/>
      <c r="J106" s="43"/>
      <c r="K106" s="43"/>
      <c r="L106" s="43"/>
      <c r="M106" s="18" t="e">
        <f>SUM(M87:M105)</f>
        <v>#REF!</v>
      </c>
      <c r="N106" s="18" t="e">
        <f>SUM(N87:N105)</f>
        <v>#REF!</v>
      </c>
      <c r="P106" s="143">
        <f t="shared" si="11"/>
        <v>0</v>
      </c>
      <c r="Q106" s="31" t="e">
        <f t="shared" si="12"/>
        <v>#REF!</v>
      </c>
    </row>
    <row r="107" spans="2:19" s="6" customFormat="1" ht="12" customHeight="1">
      <c r="B107" s="123"/>
      <c r="C107" s="197"/>
      <c r="D107" s="124"/>
      <c r="E107" s="125"/>
      <c r="F107" s="126"/>
      <c r="G107" s="127"/>
      <c r="H107" s="123"/>
      <c r="I107" s="123"/>
      <c r="J107" s="128"/>
      <c r="K107" s="128"/>
      <c r="L107" s="128"/>
      <c r="M107" s="128"/>
      <c r="N107" s="129"/>
      <c r="P107" s="143">
        <f t="shared" si="11"/>
        <v>0</v>
      </c>
      <c r="Q107" s="31" t="b">
        <f t="shared" si="12"/>
        <v>1</v>
      </c>
    </row>
    <row r="108" spans="2:19" s="26" customFormat="1" ht="23.45" customHeight="1">
      <c r="B108" s="141" t="s">
        <v>472</v>
      </c>
      <c r="C108" s="198"/>
      <c r="D108" s="117"/>
      <c r="E108" s="45" t="s">
        <v>5</v>
      </c>
      <c r="F108" s="46"/>
      <c r="G108" s="47"/>
      <c r="H108" s="22"/>
      <c r="I108" s="23"/>
      <c r="J108" s="24"/>
      <c r="K108" s="24"/>
      <c r="L108" s="24"/>
      <c r="M108" s="24"/>
      <c r="N108" s="25"/>
      <c r="P108" s="143">
        <f t="shared" si="11"/>
        <v>0</v>
      </c>
      <c r="Q108" s="31" t="b">
        <f t="shared" si="12"/>
        <v>1</v>
      </c>
    </row>
    <row r="109" spans="2:19" s="31" customFormat="1" ht="28.9" customHeight="1">
      <c r="B109" s="27" t="s">
        <v>27</v>
      </c>
      <c r="C109" s="10" t="s">
        <v>648</v>
      </c>
      <c r="D109" s="112" t="s">
        <v>508</v>
      </c>
      <c r="E109" s="9" t="s">
        <v>649</v>
      </c>
      <c r="F109" s="28"/>
      <c r="G109" s="29"/>
      <c r="H109" s="10" t="s">
        <v>3</v>
      </c>
      <c r="I109" s="13">
        <f>'[23]OBR-VIA-125'!$J$55</f>
        <v>13347.39</v>
      </c>
      <c r="J109" s="12">
        <v>0.8</v>
      </c>
      <c r="K109" s="12" t="e">
        <f t="shared" ref="K109:K117" si="16">J109*(1+L109)</f>
        <v>#REF!</v>
      </c>
      <c r="L109" s="107" t="e">
        <f>#REF!</f>
        <v>#REF!</v>
      </c>
      <c r="M109" s="12">
        <f>TRUNC(I109*J109,2)</f>
        <v>10677.91</v>
      </c>
      <c r="N109" s="12" t="e">
        <f>TRUNC(I109*K109,2)</f>
        <v>#REF!</v>
      </c>
      <c r="P109" s="143" t="e">
        <f t="shared" si="11"/>
        <v>#REF!</v>
      </c>
      <c r="Q109" s="31" t="e">
        <f t="shared" si="12"/>
        <v>#REF!</v>
      </c>
      <c r="S109" s="31">
        <f>800*1000</f>
        <v>800000</v>
      </c>
    </row>
    <row r="110" spans="2:19" s="31" customFormat="1" ht="70.150000000000006" customHeight="1">
      <c r="B110" s="27" t="s">
        <v>28</v>
      </c>
      <c r="C110" s="10" t="s">
        <v>691</v>
      </c>
      <c r="D110" s="112" t="s">
        <v>508</v>
      </c>
      <c r="E110" s="9" t="s">
        <v>692</v>
      </c>
      <c r="F110" s="28"/>
      <c r="G110" s="29"/>
      <c r="H110" s="10" t="s">
        <v>4</v>
      </c>
      <c r="I110" s="13">
        <f>'[23]RO-44461'!$K$57</f>
        <v>2624.6</v>
      </c>
      <c r="J110" s="168">
        <v>15.32</v>
      </c>
      <c r="K110" s="12" t="e">
        <f t="shared" si="16"/>
        <v>#REF!</v>
      </c>
      <c r="L110" s="107" t="e">
        <f>#REF!</f>
        <v>#REF!</v>
      </c>
      <c r="M110" s="12">
        <f t="shared" ref="M110:M117" si="17">TRUNC(I110*J110,2)</f>
        <v>40208.870000000003</v>
      </c>
      <c r="N110" s="12" t="e">
        <f t="shared" ref="N110:N117" si="18">TRUNC(I110*K110,2)</f>
        <v>#REF!</v>
      </c>
      <c r="P110" s="143" t="e">
        <f t="shared" si="11"/>
        <v>#REF!</v>
      </c>
      <c r="Q110" s="31" t="e">
        <f t="shared" si="12"/>
        <v>#REF!</v>
      </c>
    </row>
    <row r="111" spans="2:19" s="31" customFormat="1" ht="32.450000000000003" customHeight="1">
      <c r="B111" s="27" t="s">
        <v>407</v>
      </c>
      <c r="C111" s="10" t="s">
        <v>668</v>
      </c>
      <c r="D111" s="112" t="s">
        <v>508</v>
      </c>
      <c r="E111" s="9" t="s">
        <v>669</v>
      </c>
      <c r="F111" s="513">
        <v>12</v>
      </c>
      <c r="G111" s="514"/>
      <c r="H111" s="10" t="s">
        <v>234</v>
      </c>
      <c r="I111" s="11">
        <f>'[23]OBR-VIA-320'!$M$58</f>
        <v>11359.9969</v>
      </c>
      <c r="J111" s="12">
        <v>0.93</v>
      </c>
      <c r="K111" s="12" t="e">
        <f>TRUNC(J111*(1+L111),2)</f>
        <v>#REF!</v>
      </c>
      <c r="L111" s="107" t="e">
        <f>#REF!</f>
        <v>#REF!</v>
      </c>
      <c r="M111" s="12">
        <f>TRUNC(I111*J111,2)</f>
        <v>10564.79</v>
      </c>
      <c r="N111" s="12" t="e">
        <f t="shared" si="18"/>
        <v>#REF!</v>
      </c>
      <c r="P111" s="143" t="e">
        <f t="shared" si="11"/>
        <v>#REF!</v>
      </c>
      <c r="Q111" s="31" t="e">
        <f t="shared" si="12"/>
        <v>#REF!</v>
      </c>
    </row>
    <row r="112" spans="2:19" s="31" customFormat="1" ht="86.25" customHeight="1">
      <c r="B112" s="27" t="s">
        <v>163</v>
      </c>
      <c r="C112" s="10" t="s">
        <v>691</v>
      </c>
      <c r="D112" s="112" t="s">
        <v>508</v>
      </c>
      <c r="E112" s="9" t="s">
        <v>690</v>
      </c>
      <c r="F112" s="28"/>
      <c r="G112" s="29"/>
      <c r="H112" s="10" t="s">
        <v>4</v>
      </c>
      <c r="I112" s="13">
        <f>'[23]RO-44461.'!$K$57</f>
        <v>2261.92</v>
      </c>
      <c r="J112" s="168">
        <v>69.89</v>
      </c>
      <c r="K112" s="12" t="e">
        <f t="shared" si="16"/>
        <v>#REF!</v>
      </c>
      <c r="L112" s="107" t="e">
        <f>#REF!</f>
        <v>#REF!</v>
      </c>
      <c r="M112" s="12">
        <f t="shared" si="17"/>
        <v>158085.57999999999</v>
      </c>
      <c r="N112" s="12" t="e">
        <f t="shared" si="18"/>
        <v>#REF!</v>
      </c>
      <c r="P112" s="143" t="e">
        <f t="shared" si="11"/>
        <v>#REF!</v>
      </c>
      <c r="Q112" s="31" t="e">
        <f t="shared" si="12"/>
        <v>#REF!</v>
      </c>
    </row>
    <row r="113" spans="2:17" s="31" customFormat="1" ht="30.6" customHeight="1">
      <c r="B113" s="27" t="s">
        <v>165</v>
      </c>
      <c r="C113" s="10" t="s">
        <v>694</v>
      </c>
      <c r="D113" s="112" t="s">
        <v>508</v>
      </c>
      <c r="E113" s="9" t="s">
        <v>693</v>
      </c>
      <c r="F113" s="28"/>
      <c r="G113" s="29"/>
      <c r="H113" s="10" t="s">
        <v>170</v>
      </c>
      <c r="I113" s="30">
        <f>'[23]OBR-VIA-320Base'!$M$58</f>
        <v>29732.100000000002</v>
      </c>
      <c r="J113" s="13">
        <v>0.75</v>
      </c>
      <c r="K113" s="12" t="e">
        <f t="shared" si="16"/>
        <v>#REF!</v>
      </c>
      <c r="L113" s="107" t="e">
        <f>#REF!</f>
        <v>#REF!</v>
      </c>
      <c r="M113" s="12">
        <f t="shared" si="17"/>
        <v>22299.07</v>
      </c>
      <c r="N113" s="12" t="e">
        <f t="shared" si="18"/>
        <v>#REF!</v>
      </c>
      <c r="P113" s="143" t="e">
        <f t="shared" si="11"/>
        <v>#REF!</v>
      </c>
      <c r="Q113" s="31" t="e">
        <f t="shared" si="12"/>
        <v>#REF!</v>
      </c>
    </row>
    <row r="114" spans="2:17" s="31" customFormat="1" ht="40.5" customHeight="1">
      <c r="B114" s="27" t="s">
        <v>461</v>
      </c>
      <c r="C114" s="10" t="s">
        <v>650</v>
      </c>
      <c r="D114" s="112" t="s">
        <v>508</v>
      </c>
      <c r="E114" s="9" t="s">
        <v>651</v>
      </c>
      <c r="F114" s="28"/>
      <c r="G114" s="29"/>
      <c r="H114" s="10" t="s">
        <v>3</v>
      </c>
      <c r="I114" s="13">
        <f>'[23]OBR-VIA-160 '!$J$59</f>
        <v>12705.98</v>
      </c>
      <c r="J114" s="12">
        <v>6.62</v>
      </c>
      <c r="K114" s="12" t="e">
        <f t="shared" si="16"/>
        <v>#REF!</v>
      </c>
      <c r="L114" s="107" t="e">
        <f>#REF!</f>
        <v>#REF!</v>
      </c>
      <c r="M114" s="12">
        <f t="shared" si="17"/>
        <v>84113.58</v>
      </c>
      <c r="N114" s="12" t="e">
        <f t="shared" si="18"/>
        <v>#REF!</v>
      </c>
      <c r="P114" s="143" t="e">
        <f t="shared" si="11"/>
        <v>#REF!</v>
      </c>
      <c r="Q114" s="31" t="e">
        <f t="shared" si="12"/>
        <v>#REF!</v>
      </c>
    </row>
    <row r="115" spans="2:17" s="31" customFormat="1" ht="42" customHeight="1">
      <c r="B115" s="27" t="s">
        <v>462</v>
      </c>
      <c r="C115" s="10" t="s">
        <v>652</v>
      </c>
      <c r="D115" s="112" t="s">
        <v>508</v>
      </c>
      <c r="E115" s="9" t="s">
        <v>653</v>
      </c>
      <c r="F115" s="28"/>
      <c r="G115" s="29"/>
      <c r="H115" s="10" t="s">
        <v>3</v>
      </c>
      <c r="I115" s="13">
        <f>'[23]OBR-VIA-165 '!$K$58</f>
        <v>16208.96</v>
      </c>
      <c r="J115" s="13">
        <v>1.39</v>
      </c>
      <c r="K115" s="12" t="e">
        <f t="shared" si="16"/>
        <v>#REF!</v>
      </c>
      <c r="L115" s="107" t="e">
        <f>#REF!</f>
        <v>#REF!</v>
      </c>
      <c r="M115" s="12">
        <f t="shared" si="17"/>
        <v>22530.45</v>
      </c>
      <c r="N115" s="12" t="e">
        <f t="shared" si="18"/>
        <v>#REF!</v>
      </c>
      <c r="P115" s="143" t="e">
        <f t="shared" si="11"/>
        <v>#REF!</v>
      </c>
      <c r="Q115" s="31" t="e">
        <f t="shared" si="12"/>
        <v>#REF!</v>
      </c>
    </row>
    <row r="116" spans="2:17" s="31" customFormat="1" ht="70.5" customHeight="1">
      <c r="B116" s="150" t="s">
        <v>463</v>
      </c>
      <c r="C116" s="151" t="s">
        <v>617</v>
      </c>
      <c r="D116" s="112" t="s">
        <v>508</v>
      </c>
      <c r="E116" s="153" t="s">
        <v>654</v>
      </c>
      <c r="F116" s="157"/>
      <c r="G116" s="158"/>
      <c r="H116" s="151" t="s">
        <v>4</v>
      </c>
      <c r="I116" s="162">
        <f>'[23]ED-7623'!$K$58</f>
        <v>678.76</v>
      </c>
      <c r="J116" s="188">
        <v>893.28</v>
      </c>
      <c r="K116" s="155" t="e">
        <f t="shared" si="16"/>
        <v>#REF!</v>
      </c>
      <c r="L116" s="156" t="e">
        <f>#REF!</f>
        <v>#REF!</v>
      </c>
      <c r="M116" s="155">
        <f t="shared" si="17"/>
        <v>606322.73</v>
      </c>
      <c r="N116" s="155" t="e">
        <f t="shared" si="18"/>
        <v>#REF!</v>
      </c>
      <c r="P116" s="143" t="e">
        <f t="shared" si="11"/>
        <v>#REF!</v>
      </c>
      <c r="Q116" s="31" t="e">
        <f t="shared" si="12"/>
        <v>#REF!</v>
      </c>
    </row>
    <row r="117" spans="2:17" s="31" customFormat="1" ht="31.9" customHeight="1">
      <c r="B117" s="27" t="s">
        <v>464</v>
      </c>
      <c r="C117" s="10" t="s">
        <v>695</v>
      </c>
      <c r="D117" s="112" t="s">
        <v>169</v>
      </c>
      <c r="E117" s="9" t="s">
        <v>696</v>
      </c>
      <c r="F117" s="28"/>
      <c r="G117" s="29"/>
      <c r="H117" s="10" t="s">
        <v>170</v>
      </c>
      <c r="I117" s="13">
        <f>'[23]RO-14031'!$M$63</f>
        <v>6817.3600000000006</v>
      </c>
      <c r="J117" s="13">
        <v>1.87</v>
      </c>
      <c r="K117" s="12" t="e">
        <f t="shared" si="16"/>
        <v>#REF!</v>
      </c>
      <c r="L117" s="107" t="e">
        <f>#REF!</f>
        <v>#REF!</v>
      </c>
      <c r="M117" s="12">
        <f t="shared" si="17"/>
        <v>12748.46</v>
      </c>
      <c r="N117" s="12" t="e">
        <f t="shared" si="18"/>
        <v>#REF!</v>
      </c>
      <c r="P117" s="143" t="e">
        <f t="shared" si="11"/>
        <v>#REF!</v>
      </c>
      <c r="Q117" s="31" t="e">
        <f t="shared" si="12"/>
        <v>#REF!</v>
      </c>
    </row>
    <row r="118" spans="2:17" s="6" customFormat="1" ht="12" customHeight="1">
      <c r="B118" s="123"/>
      <c r="C118" s="197"/>
      <c r="D118" s="124"/>
      <c r="E118" s="125"/>
      <c r="F118" s="126"/>
      <c r="G118" s="127"/>
      <c r="H118" s="123"/>
      <c r="I118" s="123"/>
      <c r="J118" s="128"/>
      <c r="K118" s="128"/>
      <c r="L118" s="128"/>
      <c r="M118" s="128"/>
      <c r="N118" s="129"/>
      <c r="P118" s="143">
        <f t="shared" si="11"/>
        <v>0</v>
      </c>
      <c r="Q118" s="31" t="b">
        <f t="shared" si="12"/>
        <v>1</v>
      </c>
    </row>
    <row r="119" spans="2:17" s="44" customFormat="1" ht="19.899999999999999" customHeight="1">
      <c r="B119" s="37"/>
      <c r="C119" s="38"/>
      <c r="D119" s="115"/>
      <c r="E119" s="34" t="s">
        <v>18</v>
      </c>
      <c r="F119" s="39"/>
      <c r="G119" s="40"/>
      <c r="H119" s="41"/>
      <c r="I119" s="42"/>
      <c r="J119" s="43"/>
      <c r="K119" s="43"/>
      <c r="L119" s="43"/>
      <c r="M119" s="18">
        <f>SUM(M109:M118)</f>
        <v>967551.44</v>
      </c>
      <c r="N119" s="18" t="e">
        <f>SUM(N109:N118)</f>
        <v>#REF!</v>
      </c>
      <c r="P119" s="143">
        <f t="shared" si="11"/>
        <v>0</v>
      </c>
      <c r="Q119" s="31" t="e">
        <f t="shared" si="12"/>
        <v>#REF!</v>
      </c>
    </row>
    <row r="120" spans="2:17" s="6" customFormat="1" ht="12" customHeight="1">
      <c r="B120" s="48"/>
      <c r="C120" s="199"/>
      <c r="D120" s="113"/>
      <c r="E120" s="49"/>
      <c r="F120" s="7"/>
      <c r="G120" s="8"/>
      <c r="H120" s="48"/>
      <c r="I120" s="48"/>
      <c r="J120" s="50"/>
      <c r="K120" s="50"/>
      <c r="L120" s="50"/>
      <c r="M120" s="50"/>
      <c r="N120" s="51"/>
      <c r="P120" s="143">
        <f t="shared" si="11"/>
        <v>0</v>
      </c>
      <c r="Q120" s="31" t="b">
        <f t="shared" si="12"/>
        <v>1</v>
      </c>
    </row>
    <row r="121" spans="2:17" s="26" customFormat="1" ht="23.45" customHeight="1">
      <c r="B121" s="141" t="s">
        <v>473</v>
      </c>
      <c r="C121" s="130"/>
      <c r="D121" s="120"/>
      <c r="E121" s="45" t="s">
        <v>8</v>
      </c>
      <c r="F121" s="46"/>
      <c r="G121" s="47"/>
      <c r="H121" s="22"/>
      <c r="I121" s="23"/>
      <c r="J121" s="24"/>
      <c r="K121" s="24"/>
      <c r="L121" s="24"/>
      <c r="M121" s="24"/>
      <c r="N121" s="25"/>
      <c r="P121" s="143">
        <f t="shared" si="11"/>
        <v>0</v>
      </c>
      <c r="Q121" s="31" t="b">
        <f t="shared" si="12"/>
        <v>1</v>
      </c>
    </row>
    <row r="122" spans="2:17" s="31" customFormat="1" ht="44.25" customHeight="1">
      <c r="B122" s="27" t="s">
        <v>465</v>
      </c>
      <c r="C122" s="10" t="s">
        <v>697</v>
      </c>
      <c r="D122" s="112" t="s">
        <v>508</v>
      </c>
      <c r="E122" s="9" t="s">
        <v>698</v>
      </c>
      <c r="F122" s="28"/>
      <c r="G122" s="29"/>
      <c r="H122" s="10" t="s">
        <v>7</v>
      </c>
      <c r="I122" s="13" t="e">
        <f>#REF!</f>
        <v>#REF!</v>
      </c>
      <c r="J122" s="13">
        <v>3.3</v>
      </c>
      <c r="K122" s="12" t="e">
        <f t="shared" ref="K122:K127" si="19">J122*(1+L122)</f>
        <v>#REF!</v>
      </c>
      <c r="L122" s="107" t="e">
        <f>#REF!</f>
        <v>#REF!</v>
      </c>
      <c r="M122" s="12" t="e">
        <f t="shared" ref="M122:M127" si="20">TRUNC(I122*J122,2)</f>
        <v>#REF!</v>
      </c>
      <c r="N122" s="12" t="e">
        <f t="shared" ref="N122:N127" si="21">TRUNC(I122*K122,2)</f>
        <v>#REF!</v>
      </c>
      <c r="P122" s="143" t="e">
        <f t="shared" si="11"/>
        <v>#REF!</v>
      </c>
      <c r="Q122" s="31" t="e">
        <f t="shared" si="12"/>
        <v>#REF!</v>
      </c>
    </row>
    <row r="123" spans="2:17" s="31" customFormat="1" ht="44.25" customHeight="1">
      <c r="B123" s="27" t="s">
        <v>466</v>
      </c>
      <c r="C123" s="10" t="s">
        <v>618</v>
      </c>
      <c r="D123" s="112" t="s">
        <v>508</v>
      </c>
      <c r="E123" s="9" t="s">
        <v>619</v>
      </c>
      <c r="F123" s="28"/>
      <c r="G123" s="29"/>
      <c r="H123" s="10" t="s">
        <v>3</v>
      </c>
      <c r="I123" s="13" t="e">
        <f>#REF!</f>
        <v>#REF!</v>
      </c>
      <c r="J123" s="13">
        <v>24.04</v>
      </c>
      <c r="K123" s="12" t="e">
        <f t="shared" si="19"/>
        <v>#REF!</v>
      </c>
      <c r="L123" s="107" t="e">
        <f>#REF!</f>
        <v>#REF!</v>
      </c>
      <c r="M123" s="12" t="e">
        <f t="shared" si="20"/>
        <v>#REF!</v>
      </c>
      <c r="N123" s="12" t="e">
        <f t="shared" si="21"/>
        <v>#REF!</v>
      </c>
      <c r="P123" s="143" t="e">
        <f t="shared" si="11"/>
        <v>#REF!</v>
      </c>
      <c r="Q123" s="31" t="e">
        <f t="shared" si="12"/>
        <v>#REF!</v>
      </c>
    </row>
    <row r="124" spans="2:17" s="31" customFormat="1" ht="53.25" customHeight="1">
      <c r="B124" s="27" t="s">
        <v>467</v>
      </c>
      <c r="C124" s="10" t="s">
        <v>620</v>
      </c>
      <c r="D124" s="112" t="s">
        <v>508</v>
      </c>
      <c r="E124" s="9" t="s">
        <v>621</v>
      </c>
      <c r="F124" s="28"/>
      <c r="G124" s="29"/>
      <c r="H124" s="10" t="s">
        <v>3</v>
      </c>
      <c r="I124" s="13" t="e">
        <f>#REF!</f>
        <v>#REF!</v>
      </c>
      <c r="J124" s="13">
        <v>378.67</v>
      </c>
      <c r="K124" s="12" t="e">
        <f t="shared" si="19"/>
        <v>#REF!</v>
      </c>
      <c r="L124" s="107" t="e">
        <f>#REF!</f>
        <v>#REF!</v>
      </c>
      <c r="M124" s="12" t="e">
        <f t="shared" si="20"/>
        <v>#REF!</v>
      </c>
      <c r="N124" s="12" t="e">
        <f t="shared" si="21"/>
        <v>#REF!</v>
      </c>
      <c r="P124" s="143" t="e">
        <f>I124*K124</f>
        <v>#REF!</v>
      </c>
      <c r="Q124" s="31" t="e">
        <f t="shared" si="12"/>
        <v>#REF!</v>
      </c>
    </row>
    <row r="125" spans="2:17" s="31" customFormat="1" ht="52.5" customHeight="1">
      <c r="B125" s="27" t="s">
        <v>498</v>
      </c>
      <c r="C125" s="10" t="s">
        <v>656</v>
      </c>
      <c r="D125" s="112" t="s">
        <v>508</v>
      </c>
      <c r="E125" s="9" t="s">
        <v>657</v>
      </c>
      <c r="F125" s="28"/>
      <c r="G125" s="29"/>
      <c r="H125" s="10" t="s">
        <v>500</v>
      </c>
      <c r="I125" s="13" t="e">
        <f>#REF!</f>
        <v>#REF!</v>
      </c>
      <c r="J125" s="13">
        <v>11.41</v>
      </c>
      <c r="K125" s="12" t="e">
        <f t="shared" si="19"/>
        <v>#REF!</v>
      </c>
      <c r="L125" s="107" t="e">
        <f>#REF!</f>
        <v>#REF!</v>
      </c>
      <c r="M125" s="12" t="e">
        <f t="shared" si="20"/>
        <v>#REF!</v>
      </c>
      <c r="N125" s="12" t="e">
        <f t="shared" si="21"/>
        <v>#REF!</v>
      </c>
      <c r="P125" s="143" t="e">
        <f>I125*K125</f>
        <v>#REF!</v>
      </c>
      <c r="Q125" s="31" t="e">
        <f t="shared" si="12"/>
        <v>#REF!</v>
      </c>
    </row>
    <row r="126" spans="2:17" s="31" customFormat="1" ht="44.25" customHeight="1">
      <c r="B126" s="27" t="s">
        <v>501</v>
      </c>
      <c r="C126" s="10" t="s">
        <v>655</v>
      </c>
      <c r="D126" s="112" t="s">
        <v>508</v>
      </c>
      <c r="E126" s="9" t="s">
        <v>699</v>
      </c>
      <c r="F126" s="28"/>
      <c r="G126" s="29"/>
      <c r="H126" s="10" t="s">
        <v>500</v>
      </c>
      <c r="I126" s="13" t="e">
        <f>#REF!</f>
        <v>#REF!</v>
      </c>
      <c r="J126" s="13">
        <v>13.9</v>
      </c>
      <c r="K126" s="12" t="e">
        <f t="shared" si="19"/>
        <v>#REF!</v>
      </c>
      <c r="L126" s="107" t="e">
        <f>#REF!</f>
        <v>#REF!</v>
      </c>
      <c r="M126" s="12" t="e">
        <f t="shared" si="20"/>
        <v>#REF!</v>
      </c>
      <c r="N126" s="12" t="e">
        <f t="shared" si="21"/>
        <v>#REF!</v>
      </c>
      <c r="P126" s="143" t="e">
        <f>I126*K126</f>
        <v>#REF!</v>
      </c>
      <c r="Q126" s="31" t="e">
        <f t="shared" si="12"/>
        <v>#REF!</v>
      </c>
    </row>
    <row r="127" spans="2:17" s="31" customFormat="1" ht="33" customHeight="1">
      <c r="B127" s="27" t="s">
        <v>503</v>
      </c>
      <c r="C127" s="10" t="s">
        <v>502</v>
      </c>
      <c r="D127" s="112" t="s">
        <v>178</v>
      </c>
      <c r="E127" s="9" t="s">
        <v>504</v>
      </c>
      <c r="F127" s="28"/>
      <c r="G127" s="29"/>
      <c r="H127" s="10" t="s">
        <v>3</v>
      </c>
      <c r="I127" s="13" t="e">
        <f>#REF!</f>
        <v>#REF!</v>
      </c>
      <c r="J127" s="13">
        <v>12.45</v>
      </c>
      <c r="K127" s="12" t="e">
        <f t="shared" si="19"/>
        <v>#REF!</v>
      </c>
      <c r="L127" s="107" t="e">
        <f>#REF!</f>
        <v>#REF!</v>
      </c>
      <c r="M127" s="12" t="e">
        <f t="shared" si="20"/>
        <v>#REF!</v>
      </c>
      <c r="N127" s="12" t="e">
        <f t="shared" si="21"/>
        <v>#REF!</v>
      </c>
      <c r="P127" s="143" t="e">
        <f>I127*K127</f>
        <v>#REF!</v>
      </c>
      <c r="Q127" s="31" t="e">
        <f t="shared" si="12"/>
        <v>#REF!</v>
      </c>
    </row>
    <row r="128" spans="2:17" s="44" customFormat="1" ht="19.899999999999999" customHeight="1">
      <c r="B128" s="37"/>
      <c r="C128" s="41"/>
      <c r="D128" s="118"/>
      <c r="E128" s="34" t="s">
        <v>25</v>
      </c>
      <c r="F128" s="39"/>
      <c r="G128" s="40"/>
      <c r="H128" s="41"/>
      <c r="I128" s="42"/>
      <c r="J128" s="43"/>
      <c r="K128" s="43"/>
      <c r="L128" s="43"/>
      <c r="M128" s="18" t="e">
        <f>SUM(M122:M127)</f>
        <v>#REF!</v>
      </c>
      <c r="N128" s="18" t="e">
        <f>SUM(N122:N127)</f>
        <v>#REF!</v>
      </c>
      <c r="P128" s="143">
        <f t="shared" si="11"/>
        <v>0</v>
      </c>
      <c r="Q128" s="31" t="e">
        <f t="shared" si="12"/>
        <v>#REF!</v>
      </c>
    </row>
    <row r="129" spans="2:18" s="6" customFormat="1" ht="12" customHeight="1">
      <c r="B129" s="48"/>
      <c r="C129" s="200"/>
      <c r="D129" s="119"/>
      <c r="E129" s="49"/>
      <c r="F129" s="7"/>
      <c r="G129" s="8"/>
      <c r="H129" s="48"/>
      <c r="I129" s="48"/>
      <c r="J129" s="50"/>
      <c r="K129" s="50"/>
      <c r="L129" s="50"/>
      <c r="M129" s="50"/>
      <c r="N129" s="51"/>
      <c r="P129" s="143">
        <f t="shared" si="11"/>
        <v>0</v>
      </c>
      <c r="Q129" s="31" t="b">
        <f t="shared" si="12"/>
        <v>1</v>
      </c>
    </row>
    <row r="130" spans="2:18" s="26" customFormat="1" ht="23.45" customHeight="1">
      <c r="B130" s="141" t="s">
        <v>474</v>
      </c>
      <c r="C130" s="130"/>
      <c r="D130" s="120"/>
      <c r="E130" s="45" t="s">
        <v>314</v>
      </c>
      <c r="F130" s="46"/>
      <c r="G130" s="47"/>
      <c r="H130" s="22"/>
      <c r="I130" s="23"/>
      <c r="J130" s="24"/>
      <c r="K130" s="24"/>
      <c r="L130" s="24"/>
      <c r="M130" s="24"/>
      <c r="N130" s="25"/>
      <c r="P130" s="143">
        <f t="shared" si="11"/>
        <v>0</v>
      </c>
      <c r="Q130" s="31" t="b">
        <f t="shared" si="12"/>
        <v>1</v>
      </c>
    </row>
    <row r="131" spans="2:18" s="31" customFormat="1" ht="24.95" customHeight="1">
      <c r="B131" s="27" t="s">
        <v>343</v>
      </c>
      <c r="C131" s="10" t="s">
        <v>553</v>
      </c>
      <c r="D131" s="112" t="s">
        <v>508</v>
      </c>
      <c r="E131" s="9" t="s">
        <v>554</v>
      </c>
      <c r="F131" s="28"/>
      <c r="G131" s="29"/>
      <c r="H131" s="10" t="s">
        <v>205</v>
      </c>
      <c r="I131" s="11">
        <f>'[24]URB-MFC-010'!$L$59</f>
        <v>2169.0700000000002</v>
      </c>
      <c r="J131" s="12">
        <v>50.81</v>
      </c>
      <c r="K131" s="12" t="e">
        <f>J131*(1+L131)</f>
        <v>#REF!</v>
      </c>
      <c r="L131" s="107" t="e">
        <f>#REF!</f>
        <v>#REF!</v>
      </c>
      <c r="M131" s="12">
        <f>TRUNC(I131*J131,2)</f>
        <v>110210.44</v>
      </c>
      <c r="N131" s="12" t="e">
        <f>TRUNC(I131*K131,2)</f>
        <v>#REF!</v>
      </c>
      <c r="P131" s="143" t="e">
        <f t="shared" si="11"/>
        <v>#REF!</v>
      </c>
      <c r="Q131" s="31" t="e">
        <f t="shared" si="12"/>
        <v>#REF!</v>
      </c>
    </row>
    <row r="132" spans="2:18" s="31" customFormat="1" ht="24.95" customHeight="1">
      <c r="B132" s="27" t="s">
        <v>346</v>
      </c>
      <c r="C132" s="10" t="s">
        <v>552</v>
      </c>
      <c r="D132" s="112" t="s">
        <v>508</v>
      </c>
      <c r="E132" s="9" t="s">
        <v>551</v>
      </c>
      <c r="F132" s="28"/>
      <c r="G132" s="29"/>
      <c r="H132" s="10" t="s">
        <v>205</v>
      </c>
      <c r="I132" s="11">
        <f>'[24]DEM-MFC-005'!$L$58</f>
        <v>19.600000000000001</v>
      </c>
      <c r="J132" s="12">
        <v>7.61</v>
      </c>
      <c r="K132" s="12" t="e">
        <f>J132*(1+L132)</f>
        <v>#REF!</v>
      </c>
      <c r="L132" s="107" t="e">
        <f>#REF!</f>
        <v>#REF!</v>
      </c>
      <c r="M132" s="12">
        <f>TRUNC(I132*J132,2)</f>
        <v>149.15</v>
      </c>
      <c r="N132" s="12" t="e">
        <f>TRUNC(I132*K132,2)</f>
        <v>#REF!</v>
      </c>
      <c r="P132" s="143" t="e">
        <f t="shared" si="11"/>
        <v>#REF!</v>
      </c>
      <c r="Q132" s="31" t="e">
        <f t="shared" si="12"/>
        <v>#REF!</v>
      </c>
    </row>
    <row r="133" spans="2:18" s="31" customFormat="1" ht="26.25" customHeight="1">
      <c r="B133" s="27" t="s">
        <v>347</v>
      </c>
      <c r="C133" s="10" t="s">
        <v>658</v>
      </c>
      <c r="D133" s="112" t="s">
        <v>508</v>
      </c>
      <c r="E133" s="9" t="s">
        <v>659</v>
      </c>
      <c r="F133" s="28"/>
      <c r="G133" s="29"/>
      <c r="H133" s="10" t="s">
        <v>200</v>
      </c>
      <c r="I133" s="11">
        <f>'[24]URB-PAS-005'!$L$56</f>
        <v>3127.55</v>
      </c>
      <c r="J133" s="12">
        <v>42.26</v>
      </c>
      <c r="K133" s="12" t="e">
        <f>J133*(1+L133)</f>
        <v>#REF!</v>
      </c>
      <c r="L133" s="107" t="e">
        <f>#REF!</f>
        <v>#REF!</v>
      </c>
      <c r="M133" s="12">
        <f>TRUNC(I133*J133,2)</f>
        <v>132170.26</v>
      </c>
      <c r="N133" s="12" t="e">
        <f>TRUNC(I133*K133,2)</f>
        <v>#REF!</v>
      </c>
      <c r="P133" s="143" t="e">
        <f t="shared" si="11"/>
        <v>#REF!</v>
      </c>
      <c r="Q133" s="31" t="e">
        <f t="shared" si="12"/>
        <v>#REF!</v>
      </c>
      <c r="R133" s="209">
        <f>56.81*80000</f>
        <v>4544800</v>
      </c>
    </row>
    <row r="134" spans="2:18" s="31" customFormat="1" ht="24.95" customHeight="1">
      <c r="B134" s="27" t="s">
        <v>348</v>
      </c>
      <c r="C134" s="10" t="s">
        <v>555</v>
      </c>
      <c r="D134" s="112" t="s">
        <v>508</v>
      </c>
      <c r="E134" s="9" t="s">
        <v>556</v>
      </c>
      <c r="F134" s="28"/>
      <c r="G134" s="29"/>
      <c r="H134" s="10" t="s">
        <v>229</v>
      </c>
      <c r="I134" s="11" t="e">
        <f>'[24]URB-PAS-015'!$M$55</f>
        <v>#REF!</v>
      </c>
      <c r="J134" s="12">
        <v>15.38</v>
      </c>
      <c r="K134" s="12" t="e">
        <f>J134*(1+L134)</f>
        <v>#REF!</v>
      </c>
      <c r="L134" s="107" t="e">
        <f>#REF!</f>
        <v>#REF!</v>
      </c>
      <c r="M134" s="12" t="e">
        <f>TRUNC(I134*J134,2)</f>
        <v>#REF!</v>
      </c>
      <c r="N134" s="12" t="e">
        <f>TRUNC(I134*K134,2)</f>
        <v>#REF!</v>
      </c>
      <c r="P134" s="143" t="e">
        <f t="shared" si="11"/>
        <v>#REF!</v>
      </c>
      <c r="Q134" s="31" t="e">
        <f t="shared" si="12"/>
        <v>#REF!</v>
      </c>
    </row>
    <row r="135" spans="2:18" s="31" customFormat="1" ht="18" customHeight="1">
      <c r="B135" s="139" t="s">
        <v>344</v>
      </c>
      <c r="C135" s="108"/>
      <c r="D135" s="111"/>
      <c r="E135" s="109" t="s">
        <v>357</v>
      </c>
      <c r="F135" s="28"/>
      <c r="G135" s="29"/>
      <c r="H135" s="10"/>
      <c r="I135" s="11"/>
      <c r="J135" s="12"/>
      <c r="K135" s="12"/>
      <c r="L135" s="107"/>
      <c r="M135" s="12"/>
      <c r="N135" s="12"/>
      <c r="P135" s="143">
        <f t="shared" si="11"/>
        <v>0</v>
      </c>
      <c r="Q135" s="31" t="b">
        <f t="shared" si="12"/>
        <v>1</v>
      </c>
    </row>
    <row r="136" spans="2:18" s="31" customFormat="1" ht="42.6" customHeight="1">
      <c r="B136" s="27" t="s">
        <v>349</v>
      </c>
      <c r="C136" s="10" t="s">
        <v>701</v>
      </c>
      <c r="D136" s="112" t="s">
        <v>508</v>
      </c>
      <c r="E136" s="9" t="s">
        <v>700</v>
      </c>
      <c r="F136" s="28"/>
      <c r="G136" s="29"/>
      <c r="H136" s="10" t="s">
        <v>200</v>
      </c>
      <c r="I136" s="11">
        <f>'[24]RO-41402'!$L$56</f>
        <v>9947.68</v>
      </c>
      <c r="J136" s="12">
        <v>6.07</v>
      </c>
      <c r="K136" s="12" t="e">
        <f>J136*(1+L136)</f>
        <v>#REF!</v>
      </c>
      <c r="L136" s="107" t="e">
        <f>#REF!</f>
        <v>#REF!</v>
      </c>
      <c r="M136" s="12">
        <f>TRUNC(I136*J136,2)</f>
        <v>60382.41</v>
      </c>
      <c r="N136" s="12" t="e">
        <f>TRUNC(I136*K136,2)</f>
        <v>#REF!</v>
      </c>
      <c r="P136" s="143" t="e">
        <f>I136*K136</f>
        <v>#REF!</v>
      </c>
      <c r="Q136" s="31" t="e">
        <f t="shared" si="12"/>
        <v>#REF!</v>
      </c>
    </row>
    <row r="137" spans="2:18" s="31" customFormat="1" ht="18" customHeight="1">
      <c r="B137" s="139" t="s">
        <v>345</v>
      </c>
      <c r="C137" s="108"/>
      <c r="D137" s="111"/>
      <c r="E137" s="109" t="s">
        <v>325</v>
      </c>
      <c r="F137" s="28"/>
      <c r="G137" s="29"/>
      <c r="H137" s="10"/>
      <c r="I137" s="11"/>
      <c r="J137" s="12"/>
      <c r="K137" s="12"/>
      <c r="L137" s="107"/>
      <c r="M137" s="12"/>
      <c r="N137" s="12"/>
      <c r="P137" s="143">
        <f t="shared" si="11"/>
        <v>0</v>
      </c>
      <c r="Q137" s="31" t="b">
        <f t="shared" si="12"/>
        <v>1</v>
      </c>
    </row>
    <row r="138" spans="2:18" s="31" customFormat="1" ht="24.95" customHeight="1">
      <c r="B138" s="27" t="s">
        <v>350</v>
      </c>
      <c r="C138" s="10" t="s">
        <v>557</v>
      </c>
      <c r="D138" s="112" t="s">
        <v>508</v>
      </c>
      <c r="E138" s="9" t="s">
        <v>558</v>
      </c>
      <c r="F138" s="28"/>
      <c r="G138" s="29"/>
      <c r="H138" s="10" t="s">
        <v>187</v>
      </c>
      <c r="I138" s="11">
        <f>'[24]PAI-COV-010'!$L$57</f>
        <v>130</v>
      </c>
      <c r="J138" s="12">
        <v>8.0500000000000007</v>
      </c>
      <c r="K138" s="12" t="e">
        <f t="shared" ref="K138:K144" si="22">J138*(1+L138)</f>
        <v>#REF!</v>
      </c>
      <c r="L138" s="107" t="e">
        <f>#REF!</f>
        <v>#REF!</v>
      </c>
      <c r="M138" s="12">
        <f t="shared" ref="M138:M144" si="23">TRUNC(I138*J138,2)</f>
        <v>1046.5</v>
      </c>
      <c r="N138" s="12" t="e">
        <f t="shared" ref="N138:N144" si="24">TRUNC(I138*K138,2)</f>
        <v>#REF!</v>
      </c>
      <c r="P138" s="143" t="e">
        <f>I138*K138</f>
        <v>#REF!</v>
      </c>
      <c r="Q138" s="31" t="e">
        <f>P138=N138</f>
        <v>#REF!</v>
      </c>
    </row>
    <row r="139" spans="2:18" s="31" customFormat="1" ht="24.95" customHeight="1">
      <c r="B139" s="27" t="s">
        <v>352</v>
      </c>
      <c r="C139" s="10" t="s">
        <v>559</v>
      </c>
      <c r="D139" s="112" t="s">
        <v>508</v>
      </c>
      <c r="E139" s="9" t="s">
        <v>560</v>
      </c>
      <c r="F139" s="28"/>
      <c r="G139" s="29"/>
      <c r="H139" s="10" t="s">
        <v>187</v>
      </c>
      <c r="I139" s="11">
        <f>'[24]PAI-MUD-005'!$L$57</f>
        <v>19</v>
      </c>
      <c r="J139" s="12">
        <v>101.33</v>
      </c>
      <c r="K139" s="12" t="e">
        <f t="shared" si="22"/>
        <v>#REF!</v>
      </c>
      <c r="L139" s="107" t="e">
        <f>#REF!</f>
        <v>#REF!</v>
      </c>
      <c r="M139" s="12">
        <f t="shared" si="23"/>
        <v>1925.27</v>
      </c>
      <c r="N139" s="12" t="e">
        <f t="shared" si="24"/>
        <v>#REF!</v>
      </c>
      <c r="P139" s="143" t="e">
        <f t="shared" si="11"/>
        <v>#REF!</v>
      </c>
      <c r="Q139" s="31" t="e">
        <f t="shared" si="12"/>
        <v>#REF!</v>
      </c>
    </row>
    <row r="140" spans="2:18" s="31" customFormat="1" ht="24.95" customHeight="1">
      <c r="B140" s="27" t="s">
        <v>353</v>
      </c>
      <c r="C140" s="10" t="s">
        <v>561</v>
      </c>
      <c r="D140" s="112" t="s">
        <v>508</v>
      </c>
      <c r="E140" s="9" t="s">
        <v>562</v>
      </c>
      <c r="F140" s="28"/>
      <c r="G140" s="29"/>
      <c r="H140" s="10" t="s">
        <v>187</v>
      </c>
      <c r="I140" s="11">
        <f>'[24]PAI-MUD-010'!$L$57</f>
        <v>20</v>
      </c>
      <c r="J140" s="12">
        <v>101.33</v>
      </c>
      <c r="K140" s="12" t="e">
        <f t="shared" si="22"/>
        <v>#REF!</v>
      </c>
      <c r="L140" s="107" t="e">
        <f>#REF!</f>
        <v>#REF!</v>
      </c>
      <c r="M140" s="12">
        <f t="shared" si="23"/>
        <v>2026.6</v>
      </c>
      <c r="N140" s="12" t="e">
        <f t="shared" si="24"/>
        <v>#REF!</v>
      </c>
      <c r="P140" s="143" t="e">
        <f t="shared" si="11"/>
        <v>#REF!</v>
      </c>
      <c r="Q140" s="31" t="e">
        <f t="shared" si="12"/>
        <v>#REF!</v>
      </c>
    </row>
    <row r="141" spans="2:18" s="31" customFormat="1" ht="24.95" customHeight="1">
      <c r="B141" s="27" t="s">
        <v>362</v>
      </c>
      <c r="C141" s="10" t="s">
        <v>563</v>
      </c>
      <c r="D141" s="112" t="s">
        <v>508</v>
      </c>
      <c r="E141" s="9" t="s">
        <v>564</v>
      </c>
      <c r="F141" s="28"/>
      <c r="G141" s="29"/>
      <c r="H141" s="10" t="s">
        <v>187</v>
      </c>
      <c r="I141" s="11">
        <f>'[24]PAI-MUD-015'!$L$57</f>
        <v>20</v>
      </c>
      <c r="J141" s="12">
        <v>79</v>
      </c>
      <c r="K141" s="12" t="e">
        <f t="shared" si="22"/>
        <v>#REF!</v>
      </c>
      <c r="L141" s="107" t="e">
        <f>#REF!</f>
        <v>#REF!</v>
      </c>
      <c r="M141" s="12">
        <f t="shared" si="23"/>
        <v>1580</v>
      </c>
      <c r="N141" s="12" t="e">
        <f t="shared" si="24"/>
        <v>#REF!</v>
      </c>
      <c r="P141" s="143" t="e">
        <f t="shared" si="11"/>
        <v>#REF!</v>
      </c>
      <c r="Q141" s="31" t="e">
        <f t="shared" si="12"/>
        <v>#REF!</v>
      </c>
    </row>
    <row r="142" spans="2:18" s="31" customFormat="1" ht="24.95" customHeight="1">
      <c r="B142" s="27" t="s">
        <v>363</v>
      </c>
      <c r="C142" s="10" t="s">
        <v>565</v>
      </c>
      <c r="D142" s="112" t="s">
        <v>508</v>
      </c>
      <c r="E142" s="9" t="s">
        <v>566</v>
      </c>
      <c r="F142" s="28"/>
      <c r="G142" s="29"/>
      <c r="H142" s="10" t="s">
        <v>187</v>
      </c>
      <c r="I142" s="11">
        <f>'[24]PAI-MUD-025'!$L$57</f>
        <v>20</v>
      </c>
      <c r="J142" s="12">
        <v>72</v>
      </c>
      <c r="K142" s="12" t="e">
        <f t="shared" si="22"/>
        <v>#REF!</v>
      </c>
      <c r="L142" s="107" t="e">
        <f>#REF!</f>
        <v>#REF!</v>
      </c>
      <c r="M142" s="12">
        <f t="shared" si="23"/>
        <v>1440</v>
      </c>
      <c r="N142" s="12" t="e">
        <f t="shared" si="24"/>
        <v>#REF!</v>
      </c>
      <c r="P142" s="143" t="e">
        <f t="shared" si="11"/>
        <v>#REF!</v>
      </c>
      <c r="Q142" s="31" t="e">
        <f t="shared" si="12"/>
        <v>#REF!</v>
      </c>
    </row>
    <row r="143" spans="2:18" s="31" customFormat="1" ht="24.95" customHeight="1">
      <c r="B143" s="27" t="s">
        <v>494</v>
      </c>
      <c r="C143" s="10" t="s">
        <v>567</v>
      </c>
      <c r="D143" s="112" t="s">
        <v>508</v>
      </c>
      <c r="E143" s="9" t="s">
        <v>568</v>
      </c>
      <c r="F143" s="28"/>
      <c r="G143" s="29"/>
      <c r="H143" s="10" t="s">
        <v>187</v>
      </c>
      <c r="I143" s="11">
        <f>'[24]PAI-MUD-055'!$L$57</f>
        <v>48</v>
      </c>
      <c r="J143" s="12">
        <v>40</v>
      </c>
      <c r="K143" s="12" t="e">
        <f t="shared" si="22"/>
        <v>#REF!</v>
      </c>
      <c r="L143" s="107" t="e">
        <f>#REF!</f>
        <v>#REF!</v>
      </c>
      <c r="M143" s="12">
        <f t="shared" si="23"/>
        <v>1920</v>
      </c>
      <c r="N143" s="12" t="e">
        <f t="shared" si="24"/>
        <v>#REF!</v>
      </c>
      <c r="P143" s="143" t="e">
        <f t="shared" si="11"/>
        <v>#REF!</v>
      </c>
      <c r="Q143" s="31" t="e">
        <f t="shared" si="12"/>
        <v>#REF!</v>
      </c>
    </row>
    <row r="144" spans="2:18" s="31" customFormat="1" ht="46.15" customHeight="1">
      <c r="B144" s="210" t="s">
        <v>720</v>
      </c>
      <c r="C144" s="201" t="s">
        <v>719</v>
      </c>
      <c r="D144" s="202" t="s">
        <v>508</v>
      </c>
      <c r="E144" s="203" t="s">
        <v>718</v>
      </c>
      <c r="F144" s="204"/>
      <c r="G144" s="205"/>
      <c r="H144" s="201" t="s">
        <v>7</v>
      </c>
      <c r="I144" s="206" t="e">
        <f>#REF!</f>
        <v>#REF!</v>
      </c>
      <c r="J144" s="207">
        <v>169.41</v>
      </c>
      <c r="K144" s="207" t="e">
        <f t="shared" si="22"/>
        <v>#REF!</v>
      </c>
      <c r="L144" s="208" t="e">
        <f>#REF!</f>
        <v>#REF!</v>
      </c>
      <c r="M144" s="207" t="e">
        <f t="shared" si="23"/>
        <v>#REF!</v>
      </c>
      <c r="N144" s="207" t="e">
        <f t="shared" si="24"/>
        <v>#REF!</v>
      </c>
      <c r="P144" s="143" t="e">
        <f t="shared" si="11"/>
        <v>#REF!</v>
      </c>
      <c r="Q144" s="31" t="e">
        <f t="shared" si="12"/>
        <v>#REF!</v>
      </c>
    </row>
    <row r="145" spans="1:17" s="6" customFormat="1" ht="12" customHeight="1">
      <c r="B145" s="123"/>
      <c r="C145" s="197"/>
      <c r="D145" s="124"/>
      <c r="E145" s="125"/>
      <c r="F145" s="126"/>
      <c r="G145" s="127"/>
      <c r="H145" s="123"/>
      <c r="I145" s="123"/>
      <c r="J145" s="128"/>
      <c r="K145" s="128"/>
      <c r="L145" s="128"/>
      <c r="M145" s="128"/>
      <c r="N145" s="129"/>
      <c r="P145" s="143">
        <f t="shared" si="11"/>
        <v>0</v>
      </c>
      <c r="Q145" s="31" t="b">
        <f t="shared" si="12"/>
        <v>1</v>
      </c>
    </row>
    <row r="146" spans="1:17" s="44" customFormat="1" ht="19.899999999999999" customHeight="1">
      <c r="B146" s="37"/>
      <c r="C146" s="41"/>
      <c r="D146" s="118"/>
      <c r="E146" s="34" t="s">
        <v>26</v>
      </c>
      <c r="F146" s="39"/>
      <c r="G146" s="40"/>
      <c r="H146" s="41"/>
      <c r="I146" s="42"/>
      <c r="J146" s="43"/>
      <c r="K146" s="43"/>
      <c r="L146" s="43"/>
      <c r="M146" s="18" t="e">
        <f>SUM(M131:M144)</f>
        <v>#REF!</v>
      </c>
      <c r="N146" s="18" t="e">
        <f>SUM(N131:N144)</f>
        <v>#REF!</v>
      </c>
      <c r="Q146" s="31" t="e">
        <f t="shared" si="12"/>
        <v>#REF!</v>
      </c>
    </row>
    <row r="147" spans="1:17" s="6" customFormat="1" ht="12" customHeight="1">
      <c r="B147" s="48"/>
      <c r="C147" s="200"/>
      <c r="D147" s="119"/>
      <c r="E147" s="49"/>
      <c r="F147" s="7"/>
      <c r="G147" s="8"/>
      <c r="H147" s="48"/>
      <c r="I147" s="48"/>
      <c r="J147" s="50"/>
      <c r="K147" s="50"/>
      <c r="L147" s="50"/>
      <c r="M147" s="50"/>
      <c r="N147" s="51"/>
      <c r="P147" s="143">
        <f>I147*K147</f>
        <v>0</v>
      </c>
      <c r="Q147" s="31" t="b">
        <f t="shared" si="12"/>
        <v>1</v>
      </c>
    </row>
    <row r="148" spans="1:17" s="6" customFormat="1" ht="12" customHeight="1">
      <c r="B148" s="48"/>
      <c r="C148" s="200"/>
      <c r="D148" s="119"/>
      <c r="E148" s="49"/>
      <c r="F148" s="7"/>
      <c r="G148" s="8"/>
      <c r="H148" s="48"/>
      <c r="I148" s="48"/>
      <c r="J148" s="50"/>
      <c r="K148" s="50"/>
      <c r="L148" s="50"/>
      <c r="M148" s="50"/>
      <c r="N148" s="51"/>
    </row>
    <row r="149" spans="1:17" s="31" customFormat="1" ht="24" customHeight="1">
      <c r="B149" s="53"/>
      <c r="C149" s="54"/>
      <c r="D149" s="121"/>
      <c r="E149" s="54" t="s">
        <v>24</v>
      </c>
      <c r="F149" s="55"/>
      <c r="G149" s="56"/>
      <c r="H149" s="57"/>
      <c r="I149" s="58"/>
      <c r="J149" s="58"/>
      <c r="K149" s="58"/>
      <c r="L149" s="58"/>
      <c r="M149" s="18" t="e">
        <f>SUM(M33,M42,M62,M84,M106,M119,M128,M146)</f>
        <v>#REF!</v>
      </c>
      <c r="N149" s="18" t="e">
        <f>SUM(N33,N42,N62,N84,N106,N119,N128,N146)</f>
        <v>#REF!</v>
      </c>
      <c r="P149" s="143" t="e">
        <f>SUM(P19:P148)</f>
        <v>#REF!</v>
      </c>
    </row>
    <row r="150" spans="1:17">
      <c r="A150" s="31"/>
    </row>
    <row r="151" spans="1:17">
      <c r="A151" s="31"/>
      <c r="N151" s="106"/>
    </row>
    <row r="153" spans="1:17">
      <c r="M153" s="106"/>
      <c r="N153" s="106"/>
    </row>
  </sheetData>
  <mergeCells count="24">
    <mergeCell ref="B1:N9"/>
    <mergeCell ref="B10:N10"/>
    <mergeCell ref="B11:J11"/>
    <mergeCell ref="K11:N11"/>
    <mergeCell ref="B12:J12"/>
    <mergeCell ref="K12:N12"/>
    <mergeCell ref="B13:I13"/>
    <mergeCell ref="J13:N13"/>
    <mergeCell ref="B14:I14"/>
    <mergeCell ref="J14:L15"/>
    <mergeCell ref="M14:N14"/>
    <mergeCell ref="B15:I15"/>
    <mergeCell ref="M15:N15"/>
    <mergeCell ref="B16:B17"/>
    <mergeCell ref="C16:C17"/>
    <mergeCell ref="D16:D17"/>
    <mergeCell ref="E16:E17"/>
    <mergeCell ref="F16:G17"/>
    <mergeCell ref="I16:I17"/>
    <mergeCell ref="J16:K16"/>
    <mergeCell ref="L16:L17"/>
    <mergeCell ref="M16:N16"/>
    <mergeCell ref="F111:G111"/>
    <mergeCell ref="H16:H17"/>
  </mergeCells>
  <printOptions horizontalCentered="1"/>
  <pageMargins left="0" right="0" top="0.98425196850393704" bottom="0.39370078740157483" header="0.31496062992125984" footer="0.11811023622047245"/>
  <pageSetup paperSize="9" scale="85" orientation="landscape" r:id="rId1"/>
  <colBreaks count="1" manualBreakCount="1">
    <brk id="1" min="9" max="206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47"/>
  <sheetViews>
    <sheetView showGridLines="0" view="pageBreakPreview" topLeftCell="A37" zoomScaleNormal="80" zoomScaleSheetLayoutView="100" workbookViewId="0">
      <selection activeCell="A11" sqref="A11:H11"/>
    </sheetView>
  </sheetViews>
  <sheetFormatPr defaultColWidth="9.140625" defaultRowHeight="12.75"/>
  <cols>
    <col min="1" max="1" width="7.7109375" style="290" customWidth="1"/>
    <col min="2" max="2" width="30.140625" style="290" customWidth="1"/>
    <col min="3" max="3" width="10.42578125" style="290" customWidth="1"/>
    <col min="4" max="4" width="9.28515625" style="290" customWidth="1"/>
    <col min="5" max="5" width="11.42578125" style="312" customWidth="1"/>
    <col min="6" max="6" width="12.140625" style="290" customWidth="1"/>
    <col min="7" max="7" width="9.7109375" style="290" customWidth="1"/>
    <col min="8" max="8" width="10.140625" style="290" customWidth="1"/>
    <col min="9" max="9" width="10.5703125" style="290" customWidth="1"/>
    <col min="10" max="10" width="6.28515625" style="290" customWidth="1"/>
    <col min="11" max="11" width="25.140625" style="290" bestFit="1" customWidth="1"/>
    <col min="12" max="256" width="9.140625" style="290"/>
    <col min="257" max="257" width="13.28515625" style="290" customWidth="1"/>
    <col min="258" max="258" width="37.85546875" style="290" customWidth="1"/>
    <col min="259" max="259" width="15.140625" style="290" bestFit="1" customWidth="1"/>
    <col min="260" max="260" width="11" style="290" bestFit="1" customWidth="1"/>
    <col min="261" max="261" width="13.28515625" style="290" customWidth="1"/>
    <col min="262" max="262" width="23.42578125" style="290" customWidth="1"/>
    <col min="263" max="264" width="12" style="290" bestFit="1" customWidth="1"/>
    <col min="265" max="265" width="15.140625" style="290" bestFit="1" customWidth="1"/>
    <col min="266" max="266" width="9.140625" style="290"/>
    <col min="267" max="267" width="25.140625" style="290" bestFit="1" customWidth="1"/>
    <col min="268" max="512" width="9.140625" style="290"/>
    <col min="513" max="513" width="13.28515625" style="290" customWidth="1"/>
    <col min="514" max="514" width="37.85546875" style="290" customWidth="1"/>
    <col min="515" max="515" width="15.140625" style="290" bestFit="1" customWidth="1"/>
    <col min="516" max="516" width="11" style="290" bestFit="1" customWidth="1"/>
    <col min="517" max="517" width="13.28515625" style="290" customWidth="1"/>
    <col min="518" max="518" width="23.42578125" style="290" customWidth="1"/>
    <col min="519" max="520" width="12" style="290" bestFit="1" customWidth="1"/>
    <col min="521" max="521" width="15.140625" style="290" bestFit="1" customWidth="1"/>
    <col min="522" max="522" width="9.140625" style="290"/>
    <col min="523" max="523" width="25.140625" style="290" bestFit="1" customWidth="1"/>
    <col min="524" max="768" width="9.140625" style="290"/>
    <col min="769" max="769" width="13.28515625" style="290" customWidth="1"/>
    <col min="770" max="770" width="37.85546875" style="290" customWidth="1"/>
    <col min="771" max="771" width="15.140625" style="290" bestFit="1" customWidth="1"/>
    <col min="772" max="772" width="11" style="290" bestFit="1" customWidth="1"/>
    <col min="773" max="773" width="13.28515625" style="290" customWidth="1"/>
    <col min="774" max="774" width="23.42578125" style="290" customWidth="1"/>
    <col min="775" max="776" width="12" style="290" bestFit="1" customWidth="1"/>
    <col min="777" max="777" width="15.140625" style="290" bestFit="1" customWidth="1"/>
    <col min="778" max="778" width="9.140625" style="290"/>
    <col min="779" max="779" width="25.140625" style="290" bestFit="1" customWidth="1"/>
    <col min="780" max="1024" width="9.140625" style="290"/>
    <col min="1025" max="1025" width="13.28515625" style="290" customWidth="1"/>
    <col min="1026" max="1026" width="37.85546875" style="290" customWidth="1"/>
    <col min="1027" max="1027" width="15.140625" style="290" bestFit="1" customWidth="1"/>
    <col min="1028" max="1028" width="11" style="290" bestFit="1" customWidth="1"/>
    <col min="1029" max="1029" width="13.28515625" style="290" customWidth="1"/>
    <col min="1030" max="1030" width="23.42578125" style="290" customWidth="1"/>
    <col min="1031" max="1032" width="12" style="290" bestFit="1" customWidth="1"/>
    <col min="1033" max="1033" width="15.140625" style="290" bestFit="1" customWidth="1"/>
    <col min="1034" max="1034" width="9.140625" style="290"/>
    <col min="1035" max="1035" width="25.140625" style="290" bestFit="1" customWidth="1"/>
    <col min="1036" max="1280" width="9.140625" style="290"/>
    <col min="1281" max="1281" width="13.28515625" style="290" customWidth="1"/>
    <col min="1282" max="1282" width="37.85546875" style="290" customWidth="1"/>
    <col min="1283" max="1283" width="15.140625" style="290" bestFit="1" customWidth="1"/>
    <col min="1284" max="1284" width="11" style="290" bestFit="1" customWidth="1"/>
    <col min="1285" max="1285" width="13.28515625" style="290" customWidth="1"/>
    <col min="1286" max="1286" width="23.42578125" style="290" customWidth="1"/>
    <col min="1287" max="1288" width="12" style="290" bestFit="1" customWidth="1"/>
    <col min="1289" max="1289" width="15.140625" style="290" bestFit="1" customWidth="1"/>
    <col min="1290" max="1290" width="9.140625" style="290"/>
    <col min="1291" max="1291" width="25.140625" style="290" bestFit="1" customWidth="1"/>
    <col min="1292" max="1536" width="9.140625" style="290"/>
    <col min="1537" max="1537" width="13.28515625" style="290" customWidth="1"/>
    <col min="1538" max="1538" width="37.85546875" style="290" customWidth="1"/>
    <col min="1539" max="1539" width="15.140625" style="290" bestFit="1" customWidth="1"/>
    <col min="1540" max="1540" width="11" style="290" bestFit="1" customWidth="1"/>
    <col min="1541" max="1541" width="13.28515625" style="290" customWidth="1"/>
    <col min="1542" max="1542" width="23.42578125" style="290" customWidth="1"/>
    <col min="1543" max="1544" width="12" style="290" bestFit="1" customWidth="1"/>
    <col min="1545" max="1545" width="15.140625" style="290" bestFit="1" customWidth="1"/>
    <col min="1546" max="1546" width="9.140625" style="290"/>
    <col min="1547" max="1547" width="25.140625" style="290" bestFit="1" customWidth="1"/>
    <col min="1548" max="1792" width="9.140625" style="290"/>
    <col min="1793" max="1793" width="13.28515625" style="290" customWidth="1"/>
    <col min="1794" max="1794" width="37.85546875" style="290" customWidth="1"/>
    <col min="1795" max="1795" width="15.140625" style="290" bestFit="1" customWidth="1"/>
    <col min="1796" max="1796" width="11" style="290" bestFit="1" customWidth="1"/>
    <col min="1797" max="1797" width="13.28515625" style="290" customWidth="1"/>
    <col min="1798" max="1798" width="23.42578125" style="290" customWidth="1"/>
    <col min="1799" max="1800" width="12" style="290" bestFit="1" customWidth="1"/>
    <col min="1801" max="1801" width="15.140625" style="290" bestFit="1" customWidth="1"/>
    <col min="1802" max="1802" width="9.140625" style="290"/>
    <col min="1803" max="1803" width="25.140625" style="290" bestFit="1" customWidth="1"/>
    <col min="1804" max="2048" width="9.140625" style="290"/>
    <col min="2049" max="2049" width="13.28515625" style="290" customWidth="1"/>
    <col min="2050" max="2050" width="37.85546875" style="290" customWidth="1"/>
    <col min="2051" max="2051" width="15.140625" style="290" bestFit="1" customWidth="1"/>
    <col min="2052" max="2052" width="11" style="290" bestFit="1" customWidth="1"/>
    <col min="2053" max="2053" width="13.28515625" style="290" customWidth="1"/>
    <col min="2054" max="2054" width="23.42578125" style="290" customWidth="1"/>
    <col min="2055" max="2056" width="12" style="290" bestFit="1" customWidth="1"/>
    <col min="2057" max="2057" width="15.140625" style="290" bestFit="1" customWidth="1"/>
    <col min="2058" max="2058" width="9.140625" style="290"/>
    <col min="2059" max="2059" width="25.140625" style="290" bestFit="1" customWidth="1"/>
    <col min="2060" max="2304" width="9.140625" style="290"/>
    <col min="2305" max="2305" width="13.28515625" style="290" customWidth="1"/>
    <col min="2306" max="2306" width="37.85546875" style="290" customWidth="1"/>
    <col min="2307" max="2307" width="15.140625" style="290" bestFit="1" customWidth="1"/>
    <col min="2308" max="2308" width="11" style="290" bestFit="1" customWidth="1"/>
    <col min="2309" max="2309" width="13.28515625" style="290" customWidth="1"/>
    <col min="2310" max="2310" width="23.42578125" style="290" customWidth="1"/>
    <col min="2311" max="2312" width="12" style="290" bestFit="1" customWidth="1"/>
    <col min="2313" max="2313" width="15.140625" style="290" bestFit="1" customWidth="1"/>
    <col min="2314" max="2314" width="9.140625" style="290"/>
    <col min="2315" max="2315" width="25.140625" style="290" bestFit="1" customWidth="1"/>
    <col min="2316" max="2560" width="9.140625" style="290"/>
    <col min="2561" max="2561" width="13.28515625" style="290" customWidth="1"/>
    <col min="2562" max="2562" width="37.85546875" style="290" customWidth="1"/>
    <col min="2563" max="2563" width="15.140625" style="290" bestFit="1" customWidth="1"/>
    <col min="2564" max="2564" width="11" style="290" bestFit="1" customWidth="1"/>
    <col min="2565" max="2565" width="13.28515625" style="290" customWidth="1"/>
    <col min="2566" max="2566" width="23.42578125" style="290" customWidth="1"/>
    <col min="2567" max="2568" width="12" style="290" bestFit="1" customWidth="1"/>
    <col min="2569" max="2569" width="15.140625" style="290" bestFit="1" customWidth="1"/>
    <col min="2570" max="2570" width="9.140625" style="290"/>
    <col min="2571" max="2571" width="25.140625" style="290" bestFit="1" customWidth="1"/>
    <col min="2572" max="2816" width="9.140625" style="290"/>
    <col min="2817" max="2817" width="13.28515625" style="290" customWidth="1"/>
    <col min="2818" max="2818" width="37.85546875" style="290" customWidth="1"/>
    <col min="2819" max="2819" width="15.140625" style="290" bestFit="1" customWidth="1"/>
    <col min="2820" max="2820" width="11" style="290" bestFit="1" customWidth="1"/>
    <col min="2821" max="2821" width="13.28515625" style="290" customWidth="1"/>
    <col min="2822" max="2822" width="23.42578125" style="290" customWidth="1"/>
    <col min="2823" max="2824" width="12" style="290" bestFit="1" customWidth="1"/>
    <col min="2825" max="2825" width="15.140625" style="290" bestFit="1" customWidth="1"/>
    <col min="2826" max="2826" width="9.140625" style="290"/>
    <col min="2827" max="2827" width="25.140625" style="290" bestFit="1" customWidth="1"/>
    <col min="2828" max="3072" width="9.140625" style="290"/>
    <col min="3073" max="3073" width="13.28515625" style="290" customWidth="1"/>
    <col min="3074" max="3074" width="37.85546875" style="290" customWidth="1"/>
    <col min="3075" max="3075" width="15.140625" style="290" bestFit="1" customWidth="1"/>
    <col min="3076" max="3076" width="11" style="290" bestFit="1" customWidth="1"/>
    <col min="3077" max="3077" width="13.28515625" style="290" customWidth="1"/>
    <col min="3078" max="3078" width="23.42578125" style="290" customWidth="1"/>
    <col min="3079" max="3080" width="12" style="290" bestFit="1" customWidth="1"/>
    <col min="3081" max="3081" width="15.140625" style="290" bestFit="1" customWidth="1"/>
    <col min="3082" max="3082" width="9.140625" style="290"/>
    <col min="3083" max="3083" width="25.140625" style="290" bestFit="1" customWidth="1"/>
    <col min="3084" max="3328" width="9.140625" style="290"/>
    <col min="3329" max="3329" width="13.28515625" style="290" customWidth="1"/>
    <col min="3330" max="3330" width="37.85546875" style="290" customWidth="1"/>
    <col min="3331" max="3331" width="15.140625" style="290" bestFit="1" customWidth="1"/>
    <col min="3332" max="3332" width="11" style="290" bestFit="1" customWidth="1"/>
    <col min="3333" max="3333" width="13.28515625" style="290" customWidth="1"/>
    <col min="3334" max="3334" width="23.42578125" style="290" customWidth="1"/>
    <col min="3335" max="3336" width="12" style="290" bestFit="1" customWidth="1"/>
    <col min="3337" max="3337" width="15.140625" style="290" bestFit="1" customWidth="1"/>
    <col min="3338" max="3338" width="9.140625" style="290"/>
    <col min="3339" max="3339" width="25.140625" style="290" bestFit="1" customWidth="1"/>
    <col min="3340" max="3584" width="9.140625" style="290"/>
    <col min="3585" max="3585" width="13.28515625" style="290" customWidth="1"/>
    <col min="3586" max="3586" width="37.85546875" style="290" customWidth="1"/>
    <col min="3587" max="3587" width="15.140625" style="290" bestFit="1" customWidth="1"/>
    <col min="3588" max="3588" width="11" style="290" bestFit="1" customWidth="1"/>
    <col min="3589" max="3589" width="13.28515625" style="290" customWidth="1"/>
    <col min="3590" max="3590" width="23.42578125" style="290" customWidth="1"/>
    <col min="3591" max="3592" width="12" style="290" bestFit="1" customWidth="1"/>
    <col min="3593" max="3593" width="15.140625" style="290" bestFit="1" customWidth="1"/>
    <col min="3594" max="3594" width="9.140625" style="290"/>
    <col min="3595" max="3595" width="25.140625" style="290" bestFit="1" customWidth="1"/>
    <col min="3596" max="3840" width="9.140625" style="290"/>
    <col min="3841" max="3841" width="13.28515625" style="290" customWidth="1"/>
    <col min="3842" max="3842" width="37.85546875" style="290" customWidth="1"/>
    <col min="3843" max="3843" width="15.140625" style="290" bestFit="1" customWidth="1"/>
    <col min="3844" max="3844" width="11" style="290" bestFit="1" customWidth="1"/>
    <col min="3845" max="3845" width="13.28515625" style="290" customWidth="1"/>
    <col min="3846" max="3846" width="23.42578125" style="290" customWidth="1"/>
    <col min="3847" max="3848" width="12" style="290" bestFit="1" customWidth="1"/>
    <col min="3849" max="3849" width="15.140625" style="290" bestFit="1" customWidth="1"/>
    <col min="3850" max="3850" width="9.140625" style="290"/>
    <col min="3851" max="3851" width="25.140625" style="290" bestFit="1" customWidth="1"/>
    <col min="3852" max="4096" width="9.140625" style="290"/>
    <col min="4097" max="4097" width="13.28515625" style="290" customWidth="1"/>
    <col min="4098" max="4098" width="37.85546875" style="290" customWidth="1"/>
    <col min="4099" max="4099" width="15.140625" style="290" bestFit="1" customWidth="1"/>
    <col min="4100" max="4100" width="11" style="290" bestFit="1" customWidth="1"/>
    <col min="4101" max="4101" width="13.28515625" style="290" customWidth="1"/>
    <col min="4102" max="4102" width="23.42578125" style="290" customWidth="1"/>
    <col min="4103" max="4104" width="12" style="290" bestFit="1" customWidth="1"/>
    <col min="4105" max="4105" width="15.140625" style="290" bestFit="1" customWidth="1"/>
    <col min="4106" max="4106" width="9.140625" style="290"/>
    <col min="4107" max="4107" width="25.140625" style="290" bestFit="1" customWidth="1"/>
    <col min="4108" max="4352" width="9.140625" style="290"/>
    <col min="4353" max="4353" width="13.28515625" style="290" customWidth="1"/>
    <col min="4354" max="4354" width="37.85546875" style="290" customWidth="1"/>
    <col min="4355" max="4355" width="15.140625" style="290" bestFit="1" customWidth="1"/>
    <col min="4356" max="4356" width="11" style="290" bestFit="1" customWidth="1"/>
    <col min="4357" max="4357" width="13.28515625" style="290" customWidth="1"/>
    <col min="4358" max="4358" width="23.42578125" style="290" customWidth="1"/>
    <col min="4359" max="4360" width="12" style="290" bestFit="1" customWidth="1"/>
    <col min="4361" max="4361" width="15.140625" style="290" bestFit="1" customWidth="1"/>
    <col min="4362" max="4362" width="9.140625" style="290"/>
    <col min="4363" max="4363" width="25.140625" style="290" bestFit="1" customWidth="1"/>
    <col min="4364" max="4608" width="9.140625" style="290"/>
    <col min="4609" max="4609" width="13.28515625" style="290" customWidth="1"/>
    <col min="4610" max="4610" width="37.85546875" style="290" customWidth="1"/>
    <col min="4611" max="4611" width="15.140625" style="290" bestFit="1" customWidth="1"/>
    <col min="4612" max="4612" width="11" style="290" bestFit="1" customWidth="1"/>
    <col min="4613" max="4613" width="13.28515625" style="290" customWidth="1"/>
    <col min="4614" max="4614" width="23.42578125" style="290" customWidth="1"/>
    <col min="4615" max="4616" width="12" style="290" bestFit="1" customWidth="1"/>
    <col min="4617" max="4617" width="15.140625" style="290" bestFit="1" customWidth="1"/>
    <col min="4618" max="4618" width="9.140625" style="290"/>
    <col min="4619" max="4619" width="25.140625" style="290" bestFit="1" customWidth="1"/>
    <col min="4620" max="4864" width="9.140625" style="290"/>
    <col min="4865" max="4865" width="13.28515625" style="290" customWidth="1"/>
    <col min="4866" max="4866" width="37.85546875" style="290" customWidth="1"/>
    <col min="4867" max="4867" width="15.140625" style="290" bestFit="1" customWidth="1"/>
    <col min="4868" max="4868" width="11" style="290" bestFit="1" customWidth="1"/>
    <col min="4869" max="4869" width="13.28515625" style="290" customWidth="1"/>
    <col min="4870" max="4870" width="23.42578125" style="290" customWidth="1"/>
    <col min="4871" max="4872" width="12" style="290" bestFit="1" customWidth="1"/>
    <col min="4873" max="4873" width="15.140625" style="290" bestFit="1" customWidth="1"/>
    <col min="4874" max="4874" width="9.140625" style="290"/>
    <col min="4875" max="4875" width="25.140625" style="290" bestFit="1" customWidth="1"/>
    <col min="4876" max="5120" width="9.140625" style="290"/>
    <col min="5121" max="5121" width="13.28515625" style="290" customWidth="1"/>
    <col min="5122" max="5122" width="37.85546875" style="290" customWidth="1"/>
    <col min="5123" max="5123" width="15.140625" style="290" bestFit="1" customWidth="1"/>
    <col min="5124" max="5124" width="11" style="290" bestFit="1" customWidth="1"/>
    <col min="5125" max="5125" width="13.28515625" style="290" customWidth="1"/>
    <col min="5126" max="5126" width="23.42578125" style="290" customWidth="1"/>
    <col min="5127" max="5128" width="12" style="290" bestFit="1" customWidth="1"/>
    <col min="5129" max="5129" width="15.140625" style="290" bestFit="1" customWidth="1"/>
    <col min="5130" max="5130" width="9.140625" style="290"/>
    <col min="5131" max="5131" width="25.140625" style="290" bestFit="1" customWidth="1"/>
    <col min="5132" max="5376" width="9.140625" style="290"/>
    <col min="5377" max="5377" width="13.28515625" style="290" customWidth="1"/>
    <col min="5378" max="5378" width="37.85546875" style="290" customWidth="1"/>
    <col min="5379" max="5379" width="15.140625" style="290" bestFit="1" customWidth="1"/>
    <col min="5380" max="5380" width="11" style="290" bestFit="1" customWidth="1"/>
    <col min="5381" max="5381" width="13.28515625" style="290" customWidth="1"/>
    <col min="5382" max="5382" width="23.42578125" style="290" customWidth="1"/>
    <col min="5383" max="5384" width="12" style="290" bestFit="1" customWidth="1"/>
    <col min="5385" max="5385" width="15.140625" style="290" bestFit="1" customWidth="1"/>
    <col min="5386" max="5386" width="9.140625" style="290"/>
    <col min="5387" max="5387" width="25.140625" style="290" bestFit="1" customWidth="1"/>
    <col min="5388" max="5632" width="9.140625" style="290"/>
    <col min="5633" max="5633" width="13.28515625" style="290" customWidth="1"/>
    <col min="5634" max="5634" width="37.85546875" style="290" customWidth="1"/>
    <col min="5635" max="5635" width="15.140625" style="290" bestFit="1" customWidth="1"/>
    <col min="5636" max="5636" width="11" style="290" bestFit="1" customWidth="1"/>
    <col min="5637" max="5637" width="13.28515625" style="290" customWidth="1"/>
    <col min="5638" max="5638" width="23.42578125" style="290" customWidth="1"/>
    <col min="5639" max="5640" width="12" style="290" bestFit="1" customWidth="1"/>
    <col min="5641" max="5641" width="15.140625" style="290" bestFit="1" customWidth="1"/>
    <col min="5642" max="5642" width="9.140625" style="290"/>
    <col min="5643" max="5643" width="25.140625" style="290" bestFit="1" customWidth="1"/>
    <col min="5644" max="5888" width="9.140625" style="290"/>
    <col min="5889" max="5889" width="13.28515625" style="290" customWidth="1"/>
    <col min="5890" max="5890" width="37.85546875" style="290" customWidth="1"/>
    <col min="5891" max="5891" width="15.140625" style="290" bestFit="1" customWidth="1"/>
    <col min="5892" max="5892" width="11" style="290" bestFit="1" customWidth="1"/>
    <col min="5893" max="5893" width="13.28515625" style="290" customWidth="1"/>
    <col min="5894" max="5894" width="23.42578125" style="290" customWidth="1"/>
    <col min="5895" max="5896" width="12" style="290" bestFit="1" customWidth="1"/>
    <col min="5897" max="5897" width="15.140625" style="290" bestFit="1" customWidth="1"/>
    <col min="5898" max="5898" width="9.140625" style="290"/>
    <col min="5899" max="5899" width="25.140625" style="290" bestFit="1" customWidth="1"/>
    <col min="5900" max="6144" width="9.140625" style="290"/>
    <col min="6145" max="6145" width="13.28515625" style="290" customWidth="1"/>
    <col min="6146" max="6146" width="37.85546875" style="290" customWidth="1"/>
    <col min="6147" max="6147" width="15.140625" style="290" bestFit="1" customWidth="1"/>
    <col min="6148" max="6148" width="11" style="290" bestFit="1" customWidth="1"/>
    <col min="6149" max="6149" width="13.28515625" style="290" customWidth="1"/>
    <col min="6150" max="6150" width="23.42578125" style="290" customWidth="1"/>
    <col min="6151" max="6152" width="12" style="290" bestFit="1" customWidth="1"/>
    <col min="6153" max="6153" width="15.140625" style="290" bestFit="1" customWidth="1"/>
    <col min="6154" max="6154" width="9.140625" style="290"/>
    <col min="6155" max="6155" width="25.140625" style="290" bestFit="1" customWidth="1"/>
    <col min="6156" max="6400" width="9.140625" style="290"/>
    <col min="6401" max="6401" width="13.28515625" style="290" customWidth="1"/>
    <col min="6402" max="6402" width="37.85546875" style="290" customWidth="1"/>
    <col min="6403" max="6403" width="15.140625" style="290" bestFit="1" customWidth="1"/>
    <col min="6404" max="6404" width="11" style="290" bestFit="1" customWidth="1"/>
    <col min="6405" max="6405" width="13.28515625" style="290" customWidth="1"/>
    <col min="6406" max="6406" width="23.42578125" style="290" customWidth="1"/>
    <col min="6407" max="6408" width="12" style="290" bestFit="1" customWidth="1"/>
    <col min="6409" max="6409" width="15.140625" style="290" bestFit="1" customWidth="1"/>
    <col min="6410" max="6410" width="9.140625" style="290"/>
    <col min="6411" max="6411" width="25.140625" style="290" bestFit="1" customWidth="1"/>
    <col min="6412" max="6656" width="9.140625" style="290"/>
    <col min="6657" max="6657" width="13.28515625" style="290" customWidth="1"/>
    <col min="6658" max="6658" width="37.85546875" style="290" customWidth="1"/>
    <col min="6659" max="6659" width="15.140625" style="290" bestFit="1" customWidth="1"/>
    <col min="6660" max="6660" width="11" style="290" bestFit="1" customWidth="1"/>
    <col min="6661" max="6661" width="13.28515625" style="290" customWidth="1"/>
    <col min="6662" max="6662" width="23.42578125" style="290" customWidth="1"/>
    <col min="6663" max="6664" width="12" style="290" bestFit="1" customWidth="1"/>
    <col min="6665" max="6665" width="15.140625" style="290" bestFit="1" customWidth="1"/>
    <col min="6666" max="6666" width="9.140625" style="290"/>
    <col min="6667" max="6667" width="25.140625" style="290" bestFit="1" customWidth="1"/>
    <col min="6668" max="6912" width="9.140625" style="290"/>
    <col min="6913" max="6913" width="13.28515625" style="290" customWidth="1"/>
    <col min="6914" max="6914" width="37.85546875" style="290" customWidth="1"/>
    <col min="6915" max="6915" width="15.140625" style="290" bestFit="1" customWidth="1"/>
    <col min="6916" max="6916" width="11" style="290" bestFit="1" customWidth="1"/>
    <col min="6917" max="6917" width="13.28515625" style="290" customWidth="1"/>
    <col min="6918" max="6918" width="23.42578125" style="290" customWidth="1"/>
    <col min="6919" max="6920" width="12" style="290" bestFit="1" customWidth="1"/>
    <col min="6921" max="6921" width="15.140625" style="290" bestFit="1" customWidth="1"/>
    <col min="6922" max="6922" width="9.140625" style="290"/>
    <col min="6923" max="6923" width="25.140625" style="290" bestFit="1" customWidth="1"/>
    <col min="6924" max="7168" width="9.140625" style="290"/>
    <col min="7169" max="7169" width="13.28515625" style="290" customWidth="1"/>
    <col min="7170" max="7170" width="37.85546875" style="290" customWidth="1"/>
    <col min="7171" max="7171" width="15.140625" style="290" bestFit="1" customWidth="1"/>
    <col min="7172" max="7172" width="11" style="290" bestFit="1" customWidth="1"/>
    <col min="7173" max="7173" width="13.28515625" style="290" customWidth="1"/>
    <col min="7174" max="7174" width="23.42578125" style="290" customWidth="1"/>
    <col min="7175" max="7176" width="12" style="290" bestFit="1" customWidth="1"/>
    <col min="7177" max="7177" width="15.140625" style="290" bestFit="1" customWidth="1"/>
    <col min="7178" max="7178" width="9.140625" style="290"/>
    <col min="7179" max="7179" width="25.140625" style="290" bestFit="1" customWidth="1"/>
    <col min="7180" max="7424" width="9.140625" style="290"/>
    <col min="7425" max="7425" width="13.28515625" style="290" customWidth="1"/>
    <col min="7426" max="7426" width="37.85546875" style="290" customWidth="1"/>
    <col min="7427" max="7427" width="15.140625" style="290" bestFit="1" customWidth="1"/>
    <col min="7428" max="7428" width="11" style="290" bestFit="1" customWidth="1"/>
    <col min="7429" max="7429" width="13.28515625" style="290" customWidth="1"/>
    <col min="7430" max="7430" width="23.42578125" style="290" customWidth="1"/>
    <col min="7431" max="7432" width="12" style="290" bestFit="1" customWidth="1"/>
    <col min="7433" max="7433" width="15.140625" style="290" bestFit="1" customWidth="1"/>
    <col min="7434" max="7434" width="9.140625" style="290"/>
    <col min="7435" max="7435" width="25.140625" style="290" bestFit="1" customWidth="1"/>
    <col min="7436" max="7680" width="9.140625" style="290"/>
    <col min="7681" max="7681" width="13.28515625" style="290" customWidth="1"/>
    <col min="7682" max="7682" width="37.85546875" style="290" customWidth="1"/>
    <col min="7683" max="7683" width="15.140625" style="290" bestFit="1" customWidth="1"/>
    <col min="7684" max="7684" width="11" style="290" bestFit="1" customWidth="1"/>
    <col min="7685" max="7685" width="13.28515625" style="290" customWidth="1"/>
    <col min="7686" max="7686" width="23.42578125" style="290" customWidth="1"/>
    <col min="7687" max="7688" width="12" style="290" bestFit="1" customWidth="1"/>
    <col min="7689" max="7689" width="15.140625" style="290" bestFit="1" customWidth="1"/>
    <col min="7690" max="7690" width="9.140625" style="290"/>
    <col min="7691" max="7691" width="25.140625" style="290" bestFit="1" customWidth="1"/>
    <col min="7692" max="7936" width="9.140625" style="290"/>
    <col min="7937" max="7937" width="13.28515625" style="290" customWidth="1"/>
    <col min="7938" max="7938" width="37.85546875" style="290" customWidth="1"/>
    <col min="7939" max="7939" width="15.140625" style="290" bestFit="1" customWidth="1"/>
    <col min="7940" max="7940" width="11" style="290" bestFit="1" customWidth="1"/>
    <col min="7941" max="7941" width="13.28515625" style="290" customWidth="1"/>
    <col min="7942" max="7942" width="23.42578125" style="290" customWidth="1"/>
    <col min="7943" max="7944" width="12" style="290" bestFit="1" customWidth="1"/>
    <col min="7945" max="7945" width="15.140625" style="290" bestFit="1" customWidth="1"/>
    <col min="7946" max="7946" width="9.140625" style="290"/>
    <col min="7947" max="7947" width="25.140625" style="290" bestFit="1" customWidth="1"/>
    <col min="7948" max="8192" width="9.140625" style="290"/>
    <col min="8193" max="8193" width="13.28515625" style="290" customWidth="1"/>
    <col min="8194" max="8194" width="37.85546875" style="290" customWidth="1"/>
    <col min="8195" max="8195" width="15.140625" style="290" bestFit="1" customWidth="1"/>
    <col min="8196" max="8196" width="11" style="290" bestFit="1" customWidth="1"/>
    <col min="8197" max="8197" width="13.28515625" style="290" customWidth="1"/>
    <col min="8198" max="8198" width="23.42578125" style="290" customWidth="1"/>
    <col min="8199" max="8200" width="12" style="290" bestFit="1" customWidth="1"/>
    <col min="8201" max="8201" width="15.140625" style="290" bestFit="1" customWidth="1"/>
    <col min="8202" max="8202" width="9.140625" style="290"/>
    <col min="8203" max="8203" width="25.140625" style="290" bestFit="1" customWidth="1"/>
    <col min="8204" max="8448" width="9.140625" style="290"/>
    <col min="8449" max="8449" width="13.28515625" style="290" customWidth="1"/>
    <col min="8450" max="8450" width="37.85546875" style="290" customWidth="1"/>
    <col min="8451" max="8451" width="15.140625" style="290" bestFit="1" customWidth="1"/>
    <col min="8452" max="8452" width="11" style="290" bestFit="1" customWidth="1"/>
    <col min="8453" max="8453" width="13.28515625" style="290" customWidth="1"/>
    <col min="8454" max="8454" width="23.42578125" style="290" customWidth="1"/>
    <col min="8455" max="8456" width="12" style="290" bestFit="1" customWidth="1"/>
    <col min="8457" max="8457" width="15.140625" style="290" bestFit="1" customWidth="1"/>
    <col min="8458" max="8458" width="9.140625" style="290"/>
    <col min="8459" max="8459" width="25.140625" style="290" bestFit="1" customWidth="1"/>
    <col min="8460" max="8704" width="9.140625" style="290"/>
    <col min="8705" max="8705" width="13.28515625" style="290" customWidth="1"/>
    <col min="8706" max="8706" width="37.85546875" style="290" customWidth="1"/>
    <col min="8707" max="8707" width="15.140625" style="290" bestFit="1" customWidth="1"/>
    <col min="8708" max="8708" width="11" style="290" bestFit="1" customWidth="1"/>
    <col min="8709" max="8709" width="13.28515625" style="290" customWidth="1"/>
    <col min="8710" max="8710" width="23.42578125" style="290" customWidth="1"/>
    <col min="8711" max="8712" width="12" style="290" bestFit="1" customWidth="1"/>
    <col min="8713" max="8713" width="15.140625" style="290" bestFit="1" customWidth="1"/>
    <col min="8714" max="8714" width="9.140625" style="290"/>
    <col min="8715" max="8715" width="25.140625" style="290" bestFit="1" customWidth="1"/>
    <col min="8716" max="8960" width="9.140625" style="290"/>
    <col min="8961" max="8961" width="13.28515625" style="290" customWidth="1"/>
    <col min="8962" max="8962" width="37.85546875" style="290" customWidth="1"/>
    <col min="8963" max="8963" width="15.140625" style="290" bestFit="1" customWidth="1"/>
    <col min="8964" max="8964" width="11" style="290" bestFit="1" customWidth="1"/>
    <col min="8965" max="8965" width="13.28515625" style="290" customWidth="1"/>
    <col min="8966" max="8966" width="23.42578125" style="290" customWidth="1"/>
    <col min="8967" max="8968" width="12" style="290" bestFit="1" customWidth="1"/>
    <col min="8969" max="8969" width="15.140625" style="290" bestFit="1" customWidth="1"/>
    <col min="8970" max="8970" width="9.140625" style="290"/>
    <col min="8971" max="8971" width="25.140625" style="290" bestFit="1" customWidth="1"/>
    <col min="8972" max="9216" width="9.140625" style="290"/>
    <col min="9217" max="9217" width="13.28515625" style="290" customWidth="1"/>
    <col min="9218" max="9218" width="37.85546875" style="290" customWidth="1"/>
    <col min="9219" max="9219" width="15.140625" style="290" bestFit="1" customWidth="1"/>
    <col min="9220" max="9220" width="11" style="290" bestFit="1" customWidth="1"/>
    <col min="9221" max="9221" width="13.28515625" style="290" customWidth="1"/>
    <col min="9222" max="9222" width="23.42578125" style="290" customWidth="1"/>
    <col min="9223" max="9224" width="12" style="290" bestFit="1" customWidth="1"/>
    <col min="9225" max="9225" width="15.140625" style="290" bestFit="1" customWidth="1"/>
    <col min="9226" max="9226" width="9.140625" style="290"/>
    <col min="9227" max="9227" width="25.140625" style="290" bestFit="1" customWidth="1"/>
    <col min="9228" max="9472" width="9.140625" style="290"/>
    <col min="9473" max="9473" width="13.28515625" style="290" customWidth="1"/>
    <col min="9474" max="9474" width="37.85546875" style="290" customWidth="1"/>
    <col min="9475" max="9475" width="15.140625" style="290" bestFit="1" customWidth="1"/>
    <col min="9476" max="9476" width="11" style="290" bestFit="1" customWidth="1"/>
    <col min="9477" max="9477" width="13.28515625" style="290" customWidth="1"/>
    <col min="9478" max="9478" width="23.42578125" style="290" customWidth="1"/>
    <col min="9479" max="9480" width="12" style="290" bestFit="1" customWidth="1"/>
    <col min="9481" max="9481" width="15.140625" style="290" bestFit="1" customWidth="1"/>
    <col min="9482" max="9482" width="9.140625" style="290"/>
    <col min="9483" max="9483" width="25.140625" style="290" bestFit="1" customWidth="1"/>
    <col min="9484" max="9728" width="9.140625" style="290"/>
    <col min="9729" max="9729" width="13.28515625" style="290" customWidth="1"/>
    <col min="9730" max="9730" width="37.85546875" style="290" customWidth="1"/>
    <col min="9731" max="9731" width="15.140625" style="290" bestFit="1" customWidth="1"/>
    <col min="9732" max="9732" width="11" style="290" bestFit="1" customWidth="1"/>
    <col min="9733" max="9733" width="13.28515625" style="290" customWidth="1"/>
    <col min="9734" max="9734" width="23.42578125" style="290" customWidth="1"/>
    <col min="9735" max="9736" width="12" style="290" bestFit="1" customWidth="1"/>
    <col min="9737" max="9737" width="15.140625" style="290" bestFit="1" customWidth="1"/>
    <col min="9738" max="9738" width="9.140625" style="290"/>
    <col min="9739" max="9739" width="25.140625" style="290" bestFit="1" customWidth="1"/>
    <col min="9740" max="9984" width="9.140625" style="290"/>
    <col min="9985" max="9985" width="13.28515625" style="290" customWidth="1"/>
    <col min="9986" max="9986" width="37.85546875" style="290" customWidth="1"/>
    <col min="9987" max="9987" width="15.140625" style="290" bestFit="1" customWidth="1"/>
    <col min="9988" max="9988" width="11" style="290" bestFit="1" customWidth="1"/>
    <col min="9989" max="9989" width="13.28515625" style="290" customWidth="1"/>
    <col min="9990" max="9990" width="23.42578125" style="290" customWidth="1"/>
    <col min="9991" max="9992" width="12" style="290" bestFit="1" customWidth="1"/>
    <col min="9993" max="9993" width="15.140625" style="290" bestFit="1" customWidth="1"/>
    <col min="9994" max="9994" width="9.140625" style="290"/>
    <col min="9995" max="9995" width="25.140625" style="290" bestFit="1" customWidth="1"/>
    <col min="9996" max="10240" width="9.140625" style="290"/>
    <col min="10241" max="10241" width="13.28515625" style="290" customWidth="1"/>
    <col min="10242" max="10242" width="37.85546875" style="290" customWidth="1"/>
    <col min="10243" max="10243" width="15.140625" style="290" bestFit="1" customWidth="1"/>
    <col min="10244" max="10244" width="11" style="290" bestFit="1" customWidth="1"/>
    <col min="10245" max="10245" width="13.28515625" style="290" customWidth="1"/>
    <col min="10246" max="10246" width="23.42578125" style="290" customWidth="1"/>
    <col min="10247" max="10248" width="12" style="290" bestFit="1" customWidth="1"/>
    <col min="10249" max="10249" width="15.140625" style="290" bestFit="1" customWidth="1"/>
    <col min="10250" max="10250" width="9.140625" style="290"/>
    <col min="10251" max="10251" width="25.140625" style="290" bestFit="1" customWidth="1"/>
    <col min="10252" max="10496" width="9.140625" style="290"/>
    <col min="10497" max="10497" width="13.28515625" style="290" customWidth="1"/>
    <col min="10498" max="10498" width="37.85546875" style="290" customWidth="1"/>
    <col min="10499" max="10499" width="15.140625" style="290" bestFit="1" customWidth="1"/>
    <col min="10500" max="10500" width="11" style="290" bestFit="1" customWidth="1"/>
    <col min="10501" max="10501" width="13.28515625" style="290" customWidth="1"/>
    <col min="10502" max="10502" width="23.42578125" style="290" customWidth="1"/>
    <col min="10503" max="10504" width="12" style="290" bestFit="1" customWidth="1"/>
    <col min="10505" max="10505" width="15.140625" style="290" bestFit="1" customWidth="1"/>
    <col min="10506" max="10506" width="9.140625" style="290"/>
    <col min="10507" max="10507" width="25.140625" style="290" bestFit="1" customWidth="1"/>
    <col min="10508" max="10752" width="9.140625" style="290"/>
    <col min="10753" max="10753" width="13.28515625" style="290" customWidth="1"/>
    <col min="10754" max="10754" width="37.85546875" style="290" customWidth="1"/>
    <col min="10755" max="10755" width="15.140625" style="290" bestFit="1" customWidth="1"/>
    <col min="10756" max="10756" width="11" style="290" bestFit="1" customWidth="1"/>
    <col min="10757" max="10757" width="13.28515625" style="290" customWidth="1"/>
    <col min="10758" max="10758" width="23.42578125" style="290" customWidth="1"/>
    <col min="10759" max="10760" width="12" style="290" bestFit="1" customWidth="1"/>
    <col min="10761" max="10761" width="15.140625" style="290" bestFit="1" customWidth="1"/>
    <col min="10762" max="10762" width="9.140625" style="290"/>
    <col min="10763" max="10763" width="25.140625" style="290" bestFit="1" customWidth="1"/>
    <col min="10764" max="11008" width="9.140625" style="290"/>
    <col min="11009" max="11009" width="13.28515625" style="290" customWidth="1"/>
    <col min="11010" max="11010" width="37.85546875" style="290" customWidth="1"/>
    <col min="11011" max="11011" width="15.140625" style="290" bestFit="1" customWidth="1"/>
    <col min="11012" max="11012" width="11" style="290" bestFit="1" customWidth="1"/>
    <col min="11013" max="11013" width="13.28515625" style="290" customWidth="1"/>
    <col min="11014" max="11014" width="23.42578125" style="290" customWidth="1"/>
    <col min="11015" max="11016" width="12" style="290" bestFit="1" customWidth="1"/>
    <col min="11017" max="11017" width="15.140625" style="290" bestFit="1" customWidth="1"/>
    <col min="11018" max="11018" width="9.140625" style="290"/>
    <col min="11019" max="11019" width="25.140625" style="290" bestFit="1" customWidth="1"/>
    <col min="11020" max="11264" width="9.140625" style="290"/>
    <col min="11265" max="11265" width="13.28515625" style="290" customWidth="1"/>
    <col min="11266" max="11266" width="37.85546875" style="290" customWidth="1"/>
    <col min="11267" max="11267" width="15.140625" style="290" bestFit="1" customWidth="1"/>
    <col min="11268" max="11268" width="11" style="290" bestFit="1" customWidth="1"/>
    <col min="11269" max="11269" width="13.28515625" style="290" customWidth="1"/>
    <col min="11270" max="11270" width="23.42578125" style="290" customWidth="1"/>
    <col min="11271" max="11272" width="12" style="290" bestFit="1" customWidth="1"/>
    <col min="11273" max="11273" width="15.140625" style="290" bestFit="1" customWidth="1"/>
    <col min="11274" max="11274" width="9.140625" style="290"/>
    <col min="11275" max="11275" width="25.140625" style="290" bestFit="1" customWidth="1"/>
    <col min="11276" max="11520" width="9.140625" style="290"/>
    <col min="11521" max="11521" width="13.28515625" style="290" customWidth="1"/>
    <col min="11522" max="11522" width="37.85546875" style="290" customWidth="1"/>
    <col min="11523" max="11523" width="15.140625" style="290" bestFit="1" customWidth="1"/>
    <col min="11524" max="11524" width="11" style="290" bestFit="1" customWidth="1"/>
    <col min="11525" max="11525" width="13.28515625" style="290" customWidth="1"/>
    <col min="11526" max="11526" width="23.42578125" style="290" customWidth="1"/>
    <col min="11527" max="11528" width="12" style="290" bestFit="1" customWidth="1"/>
    <col min="11529" max="11529" width="15.140625" style="290" bestFit="1" customWidth="1"/>
    <col min="11530" max="11530" width="9.140625" style="290"/>
    <col min="11531" max="11531" width="25.140625" style="290" bestFit="1" customWidth="1"/>
    <col min="11532" max="11776" width="9.140625" style="290"/>
    <col min="11777" max="11777" width="13.28515625" style="290" customWidth="1"/>
    <col min="11778" max="11778" width="37.85546875" style="290" customWidth="1"/>
    <col min="11779" max="11779" width="15.140625" style="290" bestFit="1" customWidth="1"/>
    <col min="11780" max="11780" width="11" style="290" bestFit="1" customWidth="1"/>
    <col min="11781" max="11781" width="13.28515625" style="290" customWidth="1"/>
    <col min="11782" max="11782" width="23.42578125" style="290" customWidth="1"/>
    <col min="11783" max="11784" width="12" style="290" bestFit="1" customWidth="1"/>
    <col min="11785" max="11785" width="15.140625" style="290" bestFit="1" customWidth="1"/>
    <col min="11786" max="11786" width="9.140625" style="290"/>
    <col min="11787" max="11787" width="25.140625" style="290" bestFit="1" customWidth="1"/>
    <col min="11788" max="12032" width="9.140625" style="290"/>
    <col min="12033" max="12033" width="13.28515625" style="290" customWidth="1"/>
    <col min="12034" max="12034" width="37.85546875" style="290" customWidth="1"/>
    <col min="12035" max="12035" width="15.140625" style="290" bestFit="1" customWidth="1"/>
    <col min="12036" max="12036" width="11" style="290" bestFit="1" customWidth="1"/>
    <col min="12037" max="12037" width="13.28515625" style="290" customWidth="1"/>
    <col min="12038" max="12038" width="23.42578125" style="290" customWidth="1"/>
    <col min="12039" max="12040" width="12" style="290" bestFit="1" customWidth="1"/>
    <col min="12041" max="12041" width="15.140625" style="290" bestFit="1" customWidth="1"/>
    <col min="12042" max="12042" width="9.140625" style="290"/>
    <col min="12043" max="12043" width="25.140625" style="290" bestFit="1" customWidth="1"/>
    <col min="12044" max="12288" width="9.140625" style="290"/>
    <col min="12289" max="12289" width="13.28515625" style="290" customWidth="1"/>
    <col min="12290" max="12290" width="37.85546875" style="290" customWidth="1"/>
    <col min="12291" max="12291" width="15.140625" style="290" bestFit="1" customWidth="1"/>
    <col min="12292" max="12292" width="11" style="290" bestFit="1" customWidth="1"/>
    <col min="12293" max="12293" width="13.28515625" style="290" customWidth="1"/>
    <col min="12294" max="12294" width="23.42578125" style="290" customWidth="1"/>
    <col min="12295" max="12296" width="12" style="290" bestFit="1" customWidth="1"/>
    <col min="12297" max="12297" width="15.140625" style="290" bestFit="1" customWidth="1"/>
    <col min="12298" max="12298" width="9.140625" style="290"/>
    <col min="12299" max="12299" width="25.140625" style="290" bestFit="1" customWidth="1"/>
    <col min="12300" max="12544" width="9.140625" style="290"/>
    <col min="12545" max="12545" width="13.28515625" style="290" customWidth="1"/>
    <col min="12546" max="12546" width="37.85546875" style="290" customWidth="1"/>
    <col min="12547" max="12547" width="15.140625" style="290" bestFit="1" customWidth="1"/>
    <col min="12548" max="12548" width="11" style="290" bestFit="1" customWidth="1"/>
    <col min="12549" max="12549" width="13.28515625" style="290" customWidth="1"/>
    <col min="12550" max="12550" width="23.42578125" style="290" customWidth="1"/>
    <col min="12551" max="12552" width="12" style="290" bestFit="1" customWidth="1"/>
    <col min="12553" max="12553" width="15.140625" style="290" bestFit="1" customWidth="1"/>
    <col min="12554" max="12554" width="9.140625" style="290"/>
    <col min="12555" max="12555" width="25.140625" style="290" bestFit="1" customWidth="1"/>
    <col min="12556" max="12800" width="9.140625" style="290"/>
    <col min="12801" max="12801" width="13.28515625" style="290" customWidth="1"/>
    <col min="12802" max="12802" width="37.85546875" style="290" customWidth="1"/>
    <col min="12803" max="12803" width="15.140625" style="290" bestFit="1" customWidth="1"/>
    <col min="12804" max="12804" width="11" style="290" bestFit="1" customWidth="1"/>
    <col min="12805" max="12805" width="13.28515625" style="290" customWidth="1"/>
    <col min="12806" max="12806" width="23.42578125" style="290" customWidth="1"/>
    <col min="12807" max="12808" width="12" style="290" bestFit="1" customWidth="1"/>
    <col min="12809" max="12809" width="15.140625" style="290" bestFit="1" customWidth="1"/>
    <col min="12810" max="12810" width="9.140625" style="290"/>
    <col min="12811" max="12811" width="25.140625" style="290" bestFit="1" customWidth="1"/>
    <col min="12812" max="13056" width="9.140625" style="290"/>
    <col min="13057" max="13057" width="13.28515625" style="290" customWidth="1"/>
    <col min="13058" max="13058" width="37.85546875" style="290" customWidth="1"/>
    <col min="13059" max="13059" width="15.140625" style="290" bestFit="1" customWidth="1"/>
    <col min="13060" max="13060" width="11" style="290" bestFit="1" customWidth="1"/>
    <col min="13061" max="13061" width="13.28515625" style="290" customWidth="1"/>
    <col min="13062" max="13062" width="23.42578125" style="290" customWidth="1"/>
    <col min="13063" max="13064" width="12" style="290" bestFit="1" customWidth="1"/>
    <col min="13065" max="13065" width="15.140625" style="290" bestFit="1" customWidth="1"/>
    <col min="13066" max="13066" width="9.140625" style="290"/>
    <col min="13067" max="13067" width="25.140625" style="290" bestFit="1" customWidth="1"/>
    <col min="13068" max="13312" width="9.140625" style="290"/>
    <col min="13313" max="13313" width="13.28515625" style="290" customWidth="1"/>
    <col min="13314" max="13314" width="37.85546875" style="290" customWidth="1"/>
    <col min="13315" max="13315" width="15.140625" style="290" bestFit="1" customWidth="1"/>
    <col min="13316" max="13316" width="11" style="290" bestFit="1" customWidth="1"/>
    <col min="13317" max="13317" width="13.28515625" style="290" customWidth="1"/>
    <col min="13318" max="13318" width="23.42578125" style="290" customWidth="1"/>
    <col min="13319" max="13320" width="12" style="290" bestFit="1" customWidth="1"/>
    <col min="13321" max="13321" width="15.140625" style="290" bestFit="1" customWidth="1"/>
    <col min="13322" max="13322" width="9.140625" style="290"/>
    <col min="13323" max="13323" width="25.140625" style="290" bestFit="1" customWidth="1"/>
    <col min="13324" max="13568" width="9.140625" style="290"/>
    <col min="13569" max="13569" width="13.28515625" style="290" customWidth="1"/>
    <col min="13570" max="13570" width="37.85546875" style="290" customWidth="1"/>
    <col min="13571" max="13571" width="15.140625" style="290" bestFit="1" customWidth="1"/>
    <col min="13572" max="13572" width="11" style="290" bestFit="1" customWidth="1"/>
    <col min="13573" max="13573" width="13.28515625" style="290" customWidth="1"/>
    <col min="13574" max="13574" width="23.42578125" style="290" customWidth="1"/>
    <col min="13575" max="13576" width="12" style="290" bestFit="1" customWidth="1"/>
    <col min="13577" max="13577" width="15.140625" style="290" bestFit="1" customWidth="1"/>
    <col min="13578" max="13578" width="9.140625" style="290"/>
    <col min="13579" max="13579" width="25.140625" style="290" bestFit="1" customWidth="1"/>
    <col min="13580" max="13824" width="9.140625" style="290"/>
    <col min="13825" max="13825" width="13.28515625" style="290" customWidth="1"/>
    <col min="13826" max="13826" width="37.85546875" style="290" customWidth="1"/>
    <col min="13827" max="13827" width="15.140625" style="290" bestFit="1" customWidth="1"/>
    <col min="13828" max="13828" width="11" style="290" bestFit="1" customWidth="1"/>
    <col min="13829" max="13829" width="13.28515625" style="290" customWidth="1"/>
    <col min="13830" max="13830" width="23.42578125" style="290" customWidth="1"/>
    <col min="13831" max="13832" width="12" style="290" bestFit="1" customWidth="1"/>
    <col min="13833" max="13833" width="15.140625" style="290" bestFit="1" customWidth="1"/>
    <col min="13834" max="13834" width="9.140625" style="290"/>
    <col min="13835" max="13835" width="25.140625" style="290" bestFit="1" customWidth="1"/>
    <col min="13836" max="14080" width="9.140625" style="290"/>
    <col min="14081" max="14081" width="13.28515625" style="290" customWidth="1"/>
    <col min="14082" max="14082" width="37.85546875" style="290" customWidth="1"/>
    <col min="14083" max="14083" width="15.140625" style="290" bestFit="1" customWidth="1"/>
    <col min="14084" max="14084" width="11" style="290" bestFit="1" customWidth="1"/>
    <col min="14085" max="14085" width="13.28515625" style="290" customWidth="1"/>
    <col min="14086" max="14086" width="23.42578125" style="290" customWidth="1"/>
    <col min="14087" max="14088" width="12" style="290" bestFit="1" customWidth="1"/>
    <col min="14089" max="14089" width="15.140625" style="290" bestFit="1" customWidth="1"/>
    <col min="14090" max="14090" width="9.140625" style="290"/>
    <col min="14091" max="14091" width="25.140625" style="290" bestFit="1" customWidth="1"/>
    <col min="14092" max="14336" width="9.140625" style="290"/>
    <col min="14337" max="14337" width="13.28515625" style="290" customWidth="1"/>
    <col min="14338" max="14338" width="37.85546875" style="290" customWidth="1"/>
    <col min="14339" max="14339" width="15.140625" style="290" bestFit="1" customWidth="1"/>
    <col min="14340" max="14340" width="11" style="290" bestFit="1" customWidth="1"/>
    <col min="14341" max="14341" width="13.28515625" style="290" customWidth="1"/>
    <col min="14342" max="14342" width="23.42578125" style="290" customWidth="1"/>
    <col min="14343" max="14344" width="12" style="290" bestFit="1" customWidth="1"/>
    <col min="14345" max="14345" width="15.140625" style="290" bestFit="1" customWidth="1"/>
    <col min="14346" max="14346" width="9.140625" style="290"/>
    <col min="14347" max="14347" width="25.140625" style="290" bestFit="1" customWidth="1"/>
    <col min="14348" max="14592" width="9.140625" style="290"/>
    <col min="14593" max="14593" width="13.28515625" style="290" customWidth="1"/>
    <col min="14594" max="14594" width="37.85546875" style="290" customWidth="1"/>
    <col min="14595" max="14595" width="15.140625" style="290" bestFit="1" customWidth="1"/>
    <col min="14596" max="14596" width="11" style="290" bestFit="1" customWidth="1"/>
    <col min="14597" max="14597" width="13.28515625" style="290" customWidth="1"/>
    <col min="14598" max="14598" width="23.42578125" style="290" customWidth="1"/>
    <col min="14599" max="14600" width="12" style="290" bestFit="1" customWidth="1"/>
    <col min="14601" max="14601" width="15.140625" style="290" bestFit="1" customWidth="1"/>
    <col min="14602" max="14602" width="9.140625" style="290"/>
    <col min="14603" max="14603" width="25.140625" style="290" bestFit="1" customWidth="1"/>
    <col min="14604" max="14848" width="9.140625" style="290"/>
    <col min="14849" max="14849" width="13.28515625" style="290" customWidth="1"/>
    <col min="14850" max="14850" width="37.85546875" style="290" customWidth="1"/>
    <col min="14851" max="14851" width="15.140625" style="290" bestFit="1" customWidth="1"/>
    <col min="14852" max="14852" width="11" style="290" bestFit="1" customWidth="1"/>
    <col min="14853" max="14853" width="13.28515625" style="290" customWidth="1"/>
    <col min="14854" max="14854" width="23.42578125" style="290" customWidth="1"/>
    <col min="14855" max="14856" width="12" style="290" bestFit="1" customWidth="1"/>
    <col min="14857" max="14857" width="15.140625" style="290" bestFit="1" customWidth="1"/>
    <col min="14858" max="14858" width="9.140625" style="290"/>
    <col min="14859" max="14859" width="25.140625" style="290" bestFit="1" customWidth="1"/>
    <col min="14860" max="15104" width="9.140625" style="290"/>
    <col min="15105" max="15105" width="13.28515625" style="290" customWidth="1"/>
    <col min="15106" max="15106" width="37.85546875" style="290" customWidth="1"/>
    <col min="15107" max="15107" width="15.140625" style="290" bestFit="1" customWidth="1"/>
    <col min="15108" max="15108" width="11" style="290" bestFit="1" customWidth="1"/>
    <col min="15109" max="15109" width="13.28515625" style="290" customWidth="1"/>
    <col min="15110" max="15110" width="23.42578125" style="290" customWidth="1"/>
    <col min="15111" max="15112" width="12" style="290" bestFit="1" customWidth="1"/>
    <col min="15113" max="15113" width="15.140625" style="290" bestFit="1" customWidth="1"/>
    <col min="15114" max="15114" width="9.140625" style="290"/>
    <col min="15115" max="15115" width="25.140625" style="290" bestFit="1" customWidth="1"/>
    <col min="15116" max="15360" width="9.140625" style="290"/>
    <col min="15361" max="15361" width="13.28515625" style="290" customWidth="1"/>
    <col min="15362" max="15362" width="37.85546875" style="290" customWidth="1"/>
    <col min="15363" max="15363" width="15.140625" style="290" bestFit="1" customWidth="1"/>
    <col min="15364" max="15364" width="11" style="290" bestFit="1" customWidth="1"/>
    <col min="15365" max="15365" width="13.28515625" style="290" customWidth="1"/>
    <col min="15366" max="15366" width="23.42578125" style="290" customWidth="1"/>
    <col min="15367" max="15368" width="12" style="290" bestFit="1" customWidth="1"/>
    <col min="15369" max="15369" width="15.140625" style="290" bestFit="1" customWidth="1"/>
    <col min="15370" max="15370" width="9.140625" style="290"/>
    <col min="15371" max="15371" width="25.140625" style="290" bestFit="1" customWidth="1"/>
    <col min="15372" max="15616" width="9.140625" style="290"/>
    <col min="15617" max="15617" width="13.28515625" style="290" customWidth="1"/>
    <col min="15618" max="15618" width="37.85546875" style="290" customWidth="1"/>
    <col min="15619" max="15619" width="15.140625" style="290" bestFit="1" customWidth="1"/>
    <col min="15620" max="15620" width="11" style="290" bestFit="1" customWidth="1"/>
    <col min="15621" max="15621" width="13.28515625" style="290" customWidth="1"/>
    <col min="15622" max="15622" width="23.42578125" style="290" customWidth="1"/>
    <col min="15623" max="15624" width="12" style="290" bestFit="1" customWidth="1"/>
    <col min="15625" max="15625" width="15.140625" style="290" bestFit="1" customWidth="1"/>
    <col min="15626" max="15626" width="9.140625" style="290"/>
    <col min="15627" max="15627" width="25.140625" style="290" bestFit="1" customWidth="1"/>
    <col min="15628" max="15872" width="9.140625" style="290"/>
    <col min="15873" max="15873" width="13.28515625" style="290" customWidth="1"/>
    <col min="15874" max="15874" width="37.85546875" style="290" customWidth="1"/>
    <col min="15875" max="15875" width="15.140625" style="290" bestFit="1" customWidth="1"/>
    <col min="15876" max="15876" width="11" style="290" bestFit="1" customWidth="1"/>
    <col min="15877" max="15877" width="13.28515625" style="290" customWidth="1"/>
    <col min="15878" max="15878" width="23.42578125" style="290" customWidth="1"/>
    <col min="15879" max="15880" width="12" style="290" bestFit="1" customWidth="1"/>
    <col min="15881" max="15881" width="15.140625" style="290" bestFit="1" customWidth="1"/>
    <col min="15882" max="15882" width="9.140625" style="290"/>
    <col min="15883" max="15883" width="25.140625" style="290" bestFit="1" customWidth="1"/>
    <col min="15884" max="16128" width="9.140625" style="290"/>
    <col min="16129" max="16129" width="13.28515625" style="290" customWidth="1"/>
    <col min="16130" max="16130" width="37.85546875" style="290" customWidth="1"/>
    <col min="16131" max="16131" width="15.140625" style="290" bestFit="1" customWidth="1"/>
    <col min="16132" max="16132" width="11" style="290" bestFit="1" customWidth="1"/>
    <col min="16133" max="16133" width="13.28515625" style="290" customWidth="1"/>
    <col min="16134" max="16134" width="23.42578125" style="290" customWidth="1"/>
    <col min="16135" max="16136" width="12" style="290" bestFit="1" customWidth="1"/>
    <col min="16137" max="16137" width="15.140625" style="290" bestFit="1" customWidth="1"/>
    <col min="16138" max="16138" width="9.140625" style="290"/>
    <col min="16139" max="16139" width="25.140625" style="290" bestFit="1" customWidth="1"/>
    <col min="16140" max="16384" width="9.140625" style="290"/>
  </cols>
  <sheetData>
    <row r="1" spans="1:11" s="253" customFormat="1" ht="29.45" customHeight="1">
      <c r="B1" s="716" t="s">
        <v>945</v>
      </c>
      <c r="C1" s="716"/>
      <c r="D1" s="716"/>
      <c r="E1" s="716"/>
      <c r="F1" s="716"/>
      <c r="G1" s="716"/>
      <c r="H1" s="716"/>
      <c r="I1" s="716"/>
    </row>
    <row r="2" spans="1:11" s="253" customFormat="1" ht="16.149999999999999" customHeight="1">
      <c r="B2" s="633" t="s">
        <v>864</v>
      </c>
      <c r="C2" s="633"/>
      <c r="D2" s="633"/>
      <c r="E2" s="633"/>
      <c r="F2" s="633"/>
      <c r="G2" s="633"/>
      <c r="H2" s="633"/>
      <c r="I2" s="633"/>
    </row>
    <row r="3" spans="1:11" s="253" customFormat="1" ht="28.15" customHeight="1">
      <c r="B3" s="636" t="s">
        <v>920</v>
      </c>
      <c r="C3" s="636"/>
      <c r="D3" s="636"/>
      <c r="E3" s="636"/>
      <c r="F3" s="636"/>
      <c r="G3" s="636"/>
      <c r="H3" s="636"/>
      <c r="I3" s="636"/>
    </row>
    <row r="4" spans="1:11" s="253" customFormat="1" ht="22.15" customHeight="1">
      <c r="B4" s="254"/>
      <c r="C4" s="254"/>
      <c r="D4" s="254"/>
      <c r="E4" s="254"/>
      <c r="F4" s="254"/>
      <c r="G4" s="254"/>
      <c r="H4" s="254"/>
      <c r="I4" s="254"/>
    </row>
    <row r="5" spans="1:11" s="253" customFormat="1" ht="15.75">
      <c r="A5" s="717" t="s">
        <v>866</v>
      </c>
      <c r="B5" s="717"/>
      <c r="C5" s="717"/>
      <c r="D5" s="717"/>
      <c r="E5" s="717"/>
      <c r="F5" s="717"/>
      <c r="G5" s="255"/>
      <c r="H5" s="255"/>
    </row>
    <row r="6" spans="1:11" s="253" customFormat="1" ht="13.9" customHeight="1">
      <c r="A6" s="256" t="s">
        <v>867</v>
      </c>
      <c r="B6" s="257"/>
      <c r="C6" s="257"/>
      <c r="D6" s="257"/>
      <c r="E6" s="257"/>
      <c r="F6" s="257"/>
      <c r="G6" s="255"/>
      <c r="H6" s="255"/>
    </row>
    <row r="7" spans="1:11" s="253" customFormat="1">
      <c r="B7" s="255"/>
      <c r="C7" s="255"/>
      <c r="D7" s="255"/>
      <c r="E7" s="255"/>
      <c r="F7" s="255"/>
      <c r="G7" s="255"/>
      <c r="H7" s="255"/>
    </row>
    <row r="8" spans="1:11" s="253" customFormat="1" ht="15">
      <c r="A8" s="258"/>
      <c r="B8" s="255"/>
      <c r="C8" s="255"/>
      <c r="D8" s="255"/>
      <c r="E8" s="255"/>
      <c r="F8" s="255"/>
      <c r="G8" s="255"/>
      <c r="H8" s="255"/>
    </row>
    <row r="9" spans="1:11" s="253" customFormat="1" ht="15.75">
      <c r="A9" s="259"/>
      <c r="E9" s="260"/>
      <c r="H9" s="718"/>
      <c r="I9" s="718"/>
    </row>
    <row r="10" spans="1:11" s="253" customFormat="1" ht="13.5" thickBot="1">
      <c r="A10" s="261"/>
      <c r="B10" s="261"/>
      <c r="C10" s="261"/>
      <c r="D10" s="261"/>
      <c r="E10" s="262"/>
      <c r="F10" s="261"/>
      <c r="G10" s="261"/>
      <c r="H10" s="715" t="s">
        <v>974</v>
      </c>
      <c r="I10" s="715"/>
    </row>
    <row r="11" spans="1:11" s="264" customFormat="1" ht="27.6" customHeight="1" thickBot="1">
      <c r="A11" s="706" t="s">
        <v>868</v>
      </c>
      <c r="B11" s="707"/>
      <c r="C11" s="707"/>
      <c r="D11" s="707"/>
      <c r="E11" s="707"/>
      <c r="F11" s="707"/>
      <c r="G11" s="707"/>
      <c r="H11" s="708"/>
      <c r="I11" s="263"/>
    </row>
    <row r="12" spans="1:11" s="264" customFormat="1" ht="18" customHeight="1" thickBot="1">
      <c r="A12" s="697" t="s">
        <v>157</v>
      </c>
      <c r="B12" s="697" t="s">
        <v>9</v>
      </c>
      <c r="C12" s="709" t="s">
        <v>869</v>
      </c>
      <c r="D12" s="709" t="s">
        <v>164</v>
      </c>
      <c r="E12" s="710" t="s">
        <v>870</v>
      </c>
      <c r="F12" s="710" t="s">
        <v>871</v>
      </c>
      <c r="G12" s="697" t="s">
        <v>872</v>
      </c>
      <c r="H12" s="697"/>
      <c r="I12" s="697"/>
    </row>
    <row r="13" spans="1:11" s="264" customFormat="1" ht="22.15" customHeight="1" thickBot="1">
      <c r="A13" s="697"/>
      <c r="B13" s="697"/>
      <c r="C13" s="709"/>
      <c r="D13" s="709"/>
      <c r="E13" s="711"/>
      <c r="F13" s="711"/>
      <c r="G13" s="265" t="s">
        <v>873</v>
      </c>
      <c r="H13" s="265" t="s">
        <v>874</v>
      </c>
      <c r="I13" s="265" t="s">
        <v>875</v>
      </c>
    </row>
    <row r="14" spans="1:11" s="264" customFormat="1" ht="35.450000000000003" customHeight="1" thickBot="1">
      <c r="A14" s="265">
        <v>1</v>
      </c>
      <c r="B14" s="266" t="s">
        <v>876</v>
      </c>
      <c r="C14" s="267">
        <f>D14*$I$11</f>
        <v>0</v>
      </c>
      <c r="D14" s="268">
        <v>5.1999999999999998E-2</v>
      </c>
      <c r="E14" s="265"/>
      <c r="F14" s="265" t="str">
        <f>IF(AND(D14&gt;=G14,D14&lt;=I14),"OK","DIFERE")</f>
        <v>OK</v>
      </c>
      <c r="G14" s="269">
        <v>1.2999999999999999E-2</v>
      </c>
      <c r="H14" s="269">
        <v>5.1999999999999998E-2</v>
      </c>
      <c r="I14" s="269">
        <v>0.08</v>
      </c>
      <c r="J14" s="264" t="s">
        <v>877</v>
      </c>
      <c r="K14" s="264" t="s">
        <v>878</v>
      </c>
    </row>
    <row r="15" spans="1:11" s="264" customFormat="1" ht="19.899999999999999" customHeight="1" thickBot="1">
      <c r="A15" s="265">
        <v>2</v>
      </c>
      <c r="B15" s="270" t="s">
        <v>879</v>
      </c>
      <c r="C15" s="267">
        <f>D15*$I$11</f>
        <v>0</v>
      </c>
      <c r="D15" s="271">
        <v>2.3999999999999998E-3</v>
      </c>
      <c r="E15" s="265"/>
      <c r="F15" s="265" t="str">
        <f>IF(AND(D15&gt;=G15,D15&lt;=I15),"OK","DIFERE")</f>
        <v>OK</v>
      </c>
      <c r="G15" s="269">
        <v>0</v>
      </c>
      <c r="H15" s="269">
        <v>2.3999999999999998E-3</v>
      </c>
      <c r="I15" s="269">
        <v>5.4000000000000003E-3</v>
      </c>
      <c r="J15" s="264" t="s">
        <v>880</v>
      </c>
      <c r="K15" s="264" t="s">
        <v>881</v>
      </c>
    </row>
    <row r="16" spans="1:11" s="264" customFormat="1" ht="19.899999999999999" customHeight="1" thickBot="1">
      <c r="A16" s="265">
        <v>3</v>
      </c>
      <c r="B16" s="270" t="s">
        <v>882</v>
      </c>
      <c r="C16" s="267">
        <f>D16*$I$11</f>
        <v>0</v>
      </c>
      <c r="D16" s="271">
        <v>2.5999999999999999E-3</v>
      </c>
      <c r="E16" s="265"/>
      <c r="F16" s="265" t="str">
        <f>IF(AND(D16&gt;=G16,D16&lt;=I16),"OK","DIFERE")</f>
        <v>OK</v>
      </c>
      <c r="G16" s="269">
        <v>0</v>
      </c>
      <c r="H16" s="269">
        <v>2.5999999999999999E-3</v>
      </c>
      <c r="I16" s="269">
        <v>4.4000000000000003E-3</v>
      </c>
      <c r="J16" s="264" t="s">
        <v>883</v>
      </c>
      <c r="K16" s="264" t="s">
        <v>884</v>
      </c>
    </row>
    <row r="17" spans="1:14" s="264" customFormat="1" ht="19.899999999999999" customHeight="1" thickBot="1">
      <c r="A17" s="265">
        <v>4</v>
      </c>
      <c r="B17" s="270" t="s">
        <v>885</v>
      </c>
      <c r="C17" s="267">
        <f>D17*($I$11+C14+C15+C16)</f>
        <v>0</v>
      </c>
      <c r="D17" s="271">
        <v>1.11E-2</v>
      </c>
      <c r="E17" s="265"/>
      <c r="F17" s="265" t="str">
        <f>IF(AND(D17&gt;=G17,D17&lt;=I17),"OK","DIFERE")</f>
        <v>OK</v>
      </c>
      <c r="G17" s="269">
        <v>5.0000000000000001E-3</v>
      </c>
      <c r="H17" s="269">
        <v>0.01</v>
      </c>
      <c r="I17" s="269">
        <v>1.4999999999999999E-2</v>
      </c>
      <c r="J17" s="264" t="s">
        <v>886</v>
      </c>
      <c r="K17" s="264" t="s">
        <v>887</v>
      </c>
    </row>
    <row r="18" spans="1:14" s="264" customFormat="1" ht="19.899999999999999" customHeight="1" thickBot="1">
      <c r="A18" s="265">
        <v>5</v>
      </c>
      <c r="B18" s="270" t="s">
        <v>888</v>
      </c>
      <c r="C18" s="267">
        <f>D18*($I$11+C14+C15+C16+C17)</f>
        <v>0</v>
      </c>
      <c r="D18" s="271">
        <v>4.1000000000000002E-2</v>
      </c>
      <c r="E18" s="265"/>
      <c r="F18" s="265" t="str">
        <f>IF(AND(D18&gt;=G18,D18&lt;=I18),"OK","DIFERE")</f>
        <v>OK</v>
      </c>
      <c r="G18" s="269">
        <v>1.7500000000000002E-2</v>
      </c>
      <c r="H18" s="269">
        <v>4.1000000000000002E-2</v>
      </c>
      <c r="I18" s="269">
        <v>6.5000000000000002E-2</v>
      </c>
      <c r="J18" s="264" t="s">
        <v>889</v>
      </c>
      <c r="K18" s="264" t="s">
        <v>890</v>
      </c>
    </row>
    <row r="19" spans="1:14" s="264" customFormat="1" ht="19.899999999999999" customHeight="1" thickBot="1">
      <c r="A19" s="265">
        <v>6</v>
      </c>
      <c r="B19" s="272" t="s">
        <v>891</v>
      </c>
      <c r="C19" s="273">
        <f>D19*$I$11*(1+D26)</f>
        <v>0</v>
      </c>
      <c r="D19" s="274">
        <f>SUM(D20:D23)</f>
        <v>3.6499999999999998E-2</v>
      </c>
      <c r="E19" s="275"/>
      <c r="F19" s="276"/>
      <c r="G19" s="277"/>
      <c r="H19" s="277"/>
      <c r="I19" s="278"/>
      <c r="J19" s="264" t="s">
        <v>892</v>
      </c>
      <c r="K19" s="264" t="s">
        <v>893</v>
      </c>
    </row>
    <row r="20" spans="1:14" s="264" customFormat="1" ht="19.899999999999999" customHeight="1" thickBot="1">
      <c r="A20" s="279" t="s">
        <v>27</v>
      </c>
      <c r="B20" s="712" t="s">
        <v>894</v>
      </c>
      <c r="C20" s="713"/>
      <c r="D20" s="271">
        <v>6.4999999999999997E-3</v>
      </c>
      <c r="E20" s="275"/>
      <c r="F20" s="276"/>
      <c r="G20" s="276"/>
      <c r="H20" s="276"/>
      <c r="I20" s="280"/>
    </row>
    <row r="21" spans="1:14" s="264" customFormat="1" ht="19.899999999999999" customHeight="1" thickBot="1">
      <c r="A21" s="279" t="s">
        <v>28</v>
      </c>
      <c r="B21" s="712" t="s">
        <v>895</v>
      </c>
      <c r="C21" s="713"/>
      <c r="D21" s="271">
        <v>0.03</v>
      </c>
      <c r="E21" s="275"/>
      <c r="F21" s="276"/>
      <c r="G21" s="276"/>
      <c r="H21" s="276"/>
      <c r="I21" s="280"/>
    </row>
    <row r="22" spans="1:14" s="264" customFormat="1" ht="19.899999999999999" customHeight="1" thickBot="1">
      <c r="A22" s="279" t="s">
        <v>163</v>
      </c>
      <c r="B22" s="712" t="s">
        <v>896</v>
      </c>
      <c r="C22" s="713"/>
      <c r="D22" s="271">
        <v>0</v>
      </c>
      <c r="E22" s="275"/>
      <c r="F22" s="276"/>
      <c r="G22" s="276"/>
      <c r="H22" s="276"/>
      <c r="I22" s="280"/>
    </row>
    <row r="23" spans="1:14" s="264" customFormat="1" ht="19.899999999999999" customHeight="1" thickBot="1">
      <c r="A23" s="279" t="s">
        <v>165</v>
      </c>
      <c r="B23" s="712" t="s">
        <v>897</v>
      </c>
      <c r="C23" s="714"/>
      <c r="D23" s="281">
        <v>0</v>
      </c>
      <c r="E23" s="275"/>
      <c r="F23" s="276"/>
      <c r="G23" s="276"/>
      <c r="H23" s="276"/>
      <c r="I23" s="280"/>
    </row>
    <row r="24" spans="1:14" s="264" customFormat="1" ht="19.899999999999999" customHeight="1" thickBot="1">
      <c r="A24" s="697" t="s">
        <v>898</v>
      </c>
      <c r="B24" s="697"/>
      <c r="C24" s="282">
        <f>SUM(C14:C19)</f>
        <v>0</v>
      </c>
      <c r="D24" s="265"/>
      <c r="E24" s="283"/>
      <c r="F24" s="704"/>
      <c r="G24" s="704"/>
      <c r="H24" s="704"/>
      <c r="I24" s="705"/>
    </row>
    <row r="25" spans="1:14" s="264" customFormat="1" ht="19.899999999999999" customHeight="1" thickBot="1">
      <c r="A25" s="697" t="s">
        <v>899</v>
      </c>
      <c r="B25" s="697"/>
      <c r="C25" s="282">
        <f>C24+I11</f>
        <v>0</v>
      </c>
      <c r="D25" s="265"/>
      <c r="E25" s="265"/>
      <c r="F25" s="698" t="s">
        <v>900</v>
      </c>
      <c r="G25" s="699"/>
      <c r="H25" s="699"/>
      <c r="I25" s="700"/>
      <c r="K25" s="284">
        <f>(1+(D14+D15+D16))</f>
        <v>1.0569999999999999</v>
      </c>
      <c r="L25" s="285">
        <f>1+(D17)</f>
        <v>1.0111000000000001</v>
      </c>
      <c r="M25" s="285">
        <f>1+D17</f>
        <v>1.0111000000000001</v>
      </c>
      <c r="N25" s="264">
        <f>(K25*L25*M25)</f>
        <v>1.0805956329700002</v>
      </c>
    </row>
    <row r="26" spans="1:14" s="264" customFormat="1" ht="19.899999999999999" customHeight="1" thickBot="1">
      <c r="A26" s="701" t="s">
        <v>901</v>
      </c>
      <c r="B26" s="701"/>
      <c r="C26" s="701"/>
      <c r="D26" s="286">
        <f>((((1+D14+D15+D16)*(1+D17)*(1+D18))/(1-D19))-1)</f>
        <v>0.15469718806434862</v>
      </c>
      <c r="E26" s="287" t="str">
        <f>IF(AND($D26&gt;=$G26,$D26&lt;=$I26),"OK","DIFERE")</f>
        <v>OK</v>
      </c>
      <c r="F26" s="288" t="s">
        <v>902</v>
      </c>
      <c r="G26" s="269">
        <f>(((1+$G14+$G15+$G16)*(1+$G17)*(1+$G18)/(1-$D19)))-1</f>
        <v>7.5123131811105193E-2</v>
      </c>
      <c r="H26" s="269">
        <f>(((1+$H14+$H15+$H16)*(1+$H17)*(1+$H18)/(1-$D19)))-1</f>
        <v>0.15344096523092854</v>
      </c>
      <c r="I26" s="269">
        <f>(((1+$I14+$I15+$I16)*(1+$I17)*(1+$I18)/(1-$D19)))-1</f>
        <v>0.22267416190970413</v>
      </c>
      <c r="K26" s="264">
        <f>(N25/(1-13.15%))</f>
        <v>1.2442091341047785</v>
      </c>
      <c r="L26" s="264">
        <f>K26-1</f>
        <v>0.24420913410477851</v>
      </c>
      <c r="M26" s="264">
        <f>L26*100</f>
        <v>24.420913410477851</v>
      </c>
    </row>
    <row r="27" spans="1:14" ht="17.45" customHeight="1" thickBot="1">
      <c r="A27" s="701" t="s">
        <v>903</v>
      </c>
      <c r="B27" s="701"/>
      <c r="C27" s="701"/>
      <c r="D27" s="289">
        <f>(((1+$D14+$D15+$D16)*(1+$D17)*(1+$D18)/(1-($D19-D23))))-1</f>
        <v>0.15469718806434862</v>
      </c>
      <c r="E27" s="287" t="str">
        <f>IF(AND($D27&gt;=$G27,$D27&lt;=$I27),"OK","DIFERE")</f>
        <v>OK</v>
      </c>
      <c r="F27" s="288" t="s">
        <v>904</v>
      </c>
      <c r="G27" s="269">
        <f>(((1+$G14+$G15+$G16)*(1+$G17)*(1+$G18)/(1-($D19-D23))))-1</f>
        <v>7.5123131811105193E-2</v>
      </c>
      <c r="H27" s="269">
        <f>(((1+$H14+$H15+$H16)*(1+$H17)*(1+$H18)/(1-($D19-D23))))-1</f>
        <v>0.15344096523092854</v>
      </c>
      <c r="I27" s="269">
        <f>(((1+$I14+$I15+$I16)*(1+$I17)*(1+$I18)/(1-($D19-D23))))-1</f>
        <v>0.22267416190970413</v>
      </c>
    </row>
    <row r="28" spans="1:14" ht="17.45" customHeight="1">
      <c r="A28" s="291"/>
      <c r="B28" s="291"/>
      <c r="C28" s="291"/>
      <c r="D28" s="292"/>
      <c r="E28" s="293"/>
      <c r="F28" s="292"/>
      <c r="G28" s="292"/>
      <c r="H28" s="292"/>
      <c r="I28" s="292"/>
    </row>
    <row r="29" spans="1:14" ht="17.45" customHeight="1">
      <c r="A29" s="291"/>
      <c r="B29" s="291"/>
      <c r="C29" s="291"/>
      <c r="D29" s="292"/>
      <c r="E29" s="293"/>
      <c r="F29" s="292"/>
      <c r="G29" s="292"/>
      <c r="H29" s="292"/>
      <c r="I29" s="292"/>
    </row>
    <row r="30" spans="1:14" ht="17.45" customHeight="1" thickBot="1">
      <c r="A30" s="291"/>
      <c r="B30" s="291"/>
      <c r="C30" s="291"/>
      <c r="D30" s="292"/>
      <c r="E30" s="293"/>
      <c r="F30" s="292"/>
      <c r="G30" s="292"/>
      <c r="H30" s="292"/>
      <c r="I30" s="292"/>
    </row>
    <row r="31" spans="1:14">
      <c r="A31" s="292" t="s">
        <v>905</v>
      </c>
      <c r="B31" s="292"/>
      <c r="C31" s="292"/>
      <c r="D31" s="294"/>
      <c r="E31" s="295" t="s">
        <v>906</v>
      </c>
      <c r="F31" s="296"/>
      <c r="G31" s="296"/>
      <c r="H31" s="297"/>
      <c r="I31" s="298"/>
    </row>
    <row r="32" spans="1:14">
      <c r="A32" s="292" t="s">
        <v>907</v>
      </c>
      <c r="B32" s="292"/>
      <c r="C32" s="292"/>
      <c r="D32" s="294"/>
      <c r="E32" s="299"/>
      <c r="F32" s="253"/>
      <c r="G32" s="253"/>
      <c r="H32" s="300"/>
      <c r="I32" s="301"/>
    </row>
    <row r="33" spans="1:12">
      <c r="A33" s="292" t="s">
        <v>908</v>
      </c>
      <c r="B33" s="292"/>
      <c r="C33" s="292"/>
      <c r="D33" s="294"/>
      <c r="E33" s="299"/>
      <c r="F33" s="253"/>
      <c r="G33" s="253"/>
      <c r="H33" s="300"/>
      <c r="I33" s="301"/>
    </row>
    <row r="34" spans="1:12">
      <c r="A34" s="292" t="s">
        <v>909</v>
      </c>
      <c r="B34" s="292"/>
      <c r="C34" s="292"/>
      <c r="D34" s="294"/>
      <c r="E34" s="299"/>
      <c r="F34" s="253"/>
      <c r="G34" s="253"/>
      <c r="H34" s="300"/>
      <c r="I34" s="301"/>
    </row>
    <row r="35" spans="1:12">
      <c r="A35" s="292" t="s">
        <v>910</v>
      </c>
      <c r="B35" s="292"/>
      <c r="C35" s="292"/>
      <c r="D35" s="294"/>
      <c r="E35" s="299"/>
      <c r="F35" s="253"/>
      <c r="G35" s="253"/>
      <c r="H35" s="300"/>
      <c r="I35" s="301"/>
    </row>
    <row r="36" spans="1:12">
      <c r="A36" s="292" t="s">
        <v>911</v>
      </c>
      <c r="B36" s="292"/>
      <c r="C36" s="292"/>
      <c r="D36" s="294"/>
      <c r="E36" s="299"/>
      <c r="F36" s="253"/>
      <c r="G36" s="253"/>
      <c r="H36" s="300"/>
      <c r="I36" s="301"/>
    </row>
    <row r="37" spans="1:12" ht="13.5" thickBot="1">
      <c r="A37" s="292" t="s">
        <v>912</v>
      </c>
      <c r="B37" s="292"/>
      <c r="C37" s="292"/>
      <c r="D37" s="294"/>
      <c r="E37" s="302"/>
      <c r="F37" s="261"/>
      <c r="G37" s="261"/>
      <c r="H37" s="303"/>
      <c r="I37" s="304"/>
    </row>
    <row r="38" spans="1:12" ht="15.6" customHeight="1">
      <c r="A38" s="292" t="s">
        <v>913</v>
      </c>
      <c r="B38" s="292"/>
      <c r="C38" s="292"/>
      <c r="D38" s="292"/>
      <c r="E38" s="294"/>
      <c r="I38" s="292"/>
    </row>
    <row r="39" spans="1:12" ht="10.9" customHeight="1">
      <c r="B39" s="292"/>
      <c r="C39" s="292"/>
      <c r="D39" s="292"/>
      <c r="E39" s="294"/>
      <c r="F39" s="305"/>
      <c r="G39" s="306"/>
      <c r="H39" s="306"/>
      <c r="I39" s="292"/>
    </row>
    <row r="40" spans="1:12" ht="18.600000000000001" customHeight="1">
      <c r="A40" s="300"/>
      <c r="B40" s="307"/>
      <c r="C40" s="307"/>
      <c r="D40" s="307"/>
      <c r="E40" s="307"/>
      <c r="F40" s="305"/>
      <c r="G40" s="306"/>
      <c r="H40" s="306"/>
      <c r="I40" s="292"/>
    </row>
    <row r="41" spans="1:12" ht="40.9" customHeight="1">
      <c r="B41" s="702"/>
      <c r="C41" s="702"/>
      <c r="D41" s="702"/>
      <c r="E41" s="702"/>
      <c r="F41" s="702"/>
      <c r="G41" s="702"/>
      <c r="H41" s="702"/>
      <c r="I41" s="702"/>
      <c r="L41" s="308"/>
    </row>
    <row r="42" spans="1:12" ht="18.600000000000001" customHeight="1">
      <c r="B42" s="292"/>
      <c r="C42" s="292"/>
      <c r="D42" s="292"/>
      <c r="E42" s="294"/>
      <c r="F42" s="305"/>
      <c r="G42" s="306"/>
      <c r="H42" s="306"/>
      <c r="I42" s="292"/>
      <c r="L42" s="308"/>
    </row>
    <row r="43" spans="1:12" ht="6" customHeight="1">
      <c r="B43" s="292"/>
      <c r="C43" s="292"/>
      <c r="D43" s="292"/>
      <c r="E43" s="294"/>
      <c r="F43" s="305"/>
      <c r="G43" s="306"/>
      <c r="H43" s="306"/>
      <c r="I43" s="292"/>
      <c r="L43" s="308"/>
    </row>
    <row r="44" spans="1:12" ht="18.600000000000001" customHeight="1" thickBot="1">
      <c r="B44" s="292"/>
      <c r="C44" s="292"/>
      <c r="D44" s="292"/>
      <c r="E44" s="294"/>
      <c r="F44" s="305"/>
      <c r="G44" s="306"/>
      <c r="H44" s="306"/>
      <c r="I44" s="292"/>
    </row>
    <row r="45" spans="1:12" ht="14.45" customHeight="1">
      <c r="A45" s="292"/>
      <c r="B45" s="292"/>
      <c r="C45" s="292"/>
      <c r="D45" s="292"/>
      <c r="E45" s="294"/>
      <c r="F45" s="703" t="s">
        <v>915</v>
      </c>
      <c r="G45" s="703"/>
      <c r="H45" s="703"/>
      <c r="I45" s="292"/>
    </row>
    <row r="46" spans="1:12">
      <c r="A46" s="292"/>
      <c r="B46" s="309" t="s">
        <v>916</v>
      </c>
      <c r="C46" s="310" t="str">
        <f>IF('[41]FOLHA FECHAMENTO'!F31&lt;&gt;"",'[41]FOLHA FECHAMENTO'!F31," ")</f>
        <v/>
      </c>
      <c r="D46" s="311" t="s">
        <v>917</v>
      </c>
      <c r="E46" s="310"/>
      <c r="F46" s="696" t="s">
        <v>918</v>
      </c>
      <c r="G46" s="696"/>
      <c r="H46" s="696"/>
      <c r="I46" s="292"/>
    </row>
    <row r="47" spans="1:12">
      <c r="A47" s="292"/>
      <c r="B47" s="292"/>
      <c r="C47" s="292"/>
      <c r="D47" s="292"/>
      <c r="E47" s="294"/>
      <c r="F47" s="292"/>
      <c r="G47" s="292"/>
      <c r="H47" s="292"/>
      <c r="I47" s="292"/>
    </row>
  </sheetData>
  <mergeCells count="27">
    <mergeCell ref="H10:I10"/>
    <mergeCell ref="B1:I1"/>
    <mergeCell ref="B2:I2"/>
    <mergeCell ref="B3:I3"/>
    <mergeCell ref="A5:F5"/>
    <mergeCell ref="H9:I9"/>
    <mergeCell ref="F24:I24"/>
    <mergeCell ref="A11:H11"/>
    <mergeCell ref="A12:A13"/>
    <mergeCell ref="B12:B13"/>
    <mergeCell ref="C12:C13"/>
    <mergeCell ref="D12:D13"/>
    <mergeCell ref="E12:E13"/>
    <mergeCell ref="F12:F13"/>
    <mergeCell ref="G12:I12"/>
    <mergeCell ref="B20:C20"/>
    <mergeCell ref="B21:C21"/>
    <mergeCell ref="B22:C22"/>
    <mergeCell ref="B23:C23"/>
    <mergeCell ref="A24:B24"/>
    <mergeCell ref="F46:H46"/>
    <mergeCell ref="A25:B25"/>
    <mergeCell ref="F25:I25"/>
    <mergeCell ref="A26:C26"/>
    <mergeCell ref="A27:C27"/>
    <mergeCell ref="B41:I41"/>
    <mergeCell ref="F45:H45"/>
  </mergeCells>
  <pageMargins left="0.59055118110236227" right="0" top="0.78740157480314965" bottom="0.59055118110236227" header="0.31496062992125984" footer="0.31496062992125984"/>
  <pageSetup paperSize="9" scale="8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17"/>
  <sheetViews>
    <sheetView view="pageBreakPreview" zoomScaleSheetLayoutView="100" workbookViewId="0">
      <selection activeCell="E11" sqref="E11:E15"/>
    </sheetView>
  </sheetViews>
  <sheetFormatPr defaultColWidth="9.140625" defaultRowHeight="12.75"/>
  <cols>
    <col min="1" max="3" width="9.140625" style="316"/>
    <col min="4" max="4" width="48.5703125" style="316" customWidth="1"/>
    <col min="5" max="5" width="26.140625" style="316" customWidth="1"/>
    <col min="6" max="6" width="25.28515625" style="316" customWidth="1"/>
    <col min="7" max="7" width="22.7109375" style="316" customWidth="1"/>
    <col min="8" max="8" width="9.140625" style="316"/>
    <col min="9" max="9" width="12.85546875" style="316" customWidth="1"/>
    <col min="10" max="10" width="14.7109375" style="316" bestFit="1" customWidth="1"/>
    <col min="11" max="16384" width="9.140625" style="316"/>
  </cols>
  <sheetData>
    <row r="1" spans="1:10" ht="14.25">
      <c r="A1" s="315"/>
      <c r="B1" s="315"/>
      <c r="C1" s="691"/>
      <c r="D1" s="691"/>
      <c r="E1" s="691"/>
      <c r="F1" s="691"/>
      <c r="G1" s="691"/>
    </row>
    <row r="2" spans="1:10" ht="14.25">
      <c r="A2" s="315"/>
      <c r="B2" s="315"/>
      <c r="C2" s="691"/>
      <c r="D2" s="691"/>
      <c r="E2" s="691"/>
      <c r="F2" s="691"/>
      <c r="G2" s="691"/>
    </row>
    <row r="3" spans="1:10" ht="23.25">
      <c r="A3" s="315"/>
      <c r="B3" s="315"/>
      <c r="C3" s="693" t="s">
        <v>919</v>
      </c>
      <c r="D3" s="693"/>
      <c r="E3" s="693"/>
      <c r="F3" s="693"/>
      <c r="G3" s="317"/>
    </row>
    <row r="4" spans="1:10" ht="23.25">
      <c r="A4" s="315"/>
      <c r="B4" s="315"/>
      <c r="C4" s="693" t="s">
        <v>927</v>
      </c>
      <c r="D4" s="691"/>
      <c r="E4" s="691"/>
      <c r="F4" s="691"/>
      <c r="G4" s="691"/>
    </row>
    <row r="5" spans="1:10" ht="14.25">
      <c r="A5" s="315"/>
      <c r="B5" s="315"/>
      <c r="C5" s="318"/>
      <c r="D5" s="319"/>
      <c r="E5" s="319"/>
      <c r="F5" s="319"/>
      <c r="G5" s="319"/>
    </row>
    <row r="6" spans="1:10" ht="7.15" customHeight="1">
      <c r="A6" s="315"/>
      <c r="B6" s="315"/>
      <c r="C6" s="318"/>
      <c r="D6" s="719"/>
      <c r="E6" s="719"/>
      <c r="F6" s="719"/>
      <c r="G6" s="719"/>
    </row>
    <row r="7" spans="1:10" ht="28.9" customHeight="1">
      <c r="A7" s="686" t="s">
        <v>928</v>
      </c>
      <c r="B7" s="687"/>
      <c r="C7" s="687"/>
      <c r="D7" s="687"/>
      <c r="E7" s="687"/>
      <c r="F7" s="687"/>
      <c r="G7" s="688"/>
    </row>
    <row r="8" spans="1:10" ht="24" customHeight="1">
      <c r="A8" s="720" t="s">
        <v>929</v>
      </c>
      <c r="B8" s="722" t="s">
        <v>930</v>
      </c>
      <c r="C8" s="722"/>
      <c r="D8" s="722"/>
      <c r="E8" s="724" t="s">
        <v>931</v>
      </c>
      <c r="F8" s="687"/>
      <c r="G8" s="688"/>
      <c r="J8" s="333"/>
    </row>
    <row r="9" spans="1:10" ht="24.6" customHeight="1">
      <c r="A9" s="721"/>
      <c r="B9" s="723"/>
      <c r="C9" s="723"/>
      <c r="D9" s="723"/>
      <c r="E9" s="320" t="s">
        <v>936</v>
      </c>
      <c r="F9" s="321" t="s">
        <v>932</v>
      </c>
      <c r="G9" s="322" t="s">
        <v>933</v>
      </c>
    </row>
    <row r="10" spans="1:10" s="326" customFormat="1" ht="50.1" hidden="1" customHeight="1">
      <c r="A10" s="323" t="s">
        <v>892</v>
      </c>
      <c r="B10" s="725" t="s">
        <v>5</v>
      </c>
      <c r="C10" s="726"/>
      <c r="D10" s="727"/>
      <c r="E10" s="324"/>
      <c r="F10" s="324"/>
      <c r="G10" s="325"/>
    </row>
    <row r="11" spans="1:10" s="326" customFormat="1" ht="40.15" customHeight="1">
      <c r="A11" s="327">
        <v>1</v>
      </c>
      <c r="B11" s="742" t="s">
        <v>182</v>
      </c>
      <c r="C11" s="743"/>
      <c r="D11" s="744"/>
      <c r="E11" s="733">
        <f>'RES-ET-01-ORÇ'!D27</f>
        <v>2321479.4000000004</v>
      </c>
      <c r="F11" s="733">
        <f>'RES-ET-01-ORÇ'!C27</f>
        <v>1939574.14</v>
      </c>
      <c r="G11" s="735">
        <f>E11+F11</f>
        <v>4261053.54</v>
      </c>
      <c r="I11" s="332"/>
      <c r="J11" s="332"/>
    </row>
    <row r="12" spans="1:10" s="326" customFormat="1" ht="40.15" customHeight="1">
      <c r="A12" s="328">
        <v>2</v>
      </c>
      <c r="B12" s="737" t="s">
        <v>237</v>
      </c>
      <c r="C12" s="738"/>
      <c r="D12" s="739"/>
      <c r="E12" s="734"/>
      <c r="F12" s="734"/>
      <c r="G12" s="736"/>
      <c r="I12" s="332"/>
      <c r="J12" s="332"/>
    </row>
    <row r="13" spans="1:10" s="326" customFormat="1" ht="40.15" customHeight="1">
      <c r="A13" s="328">
        <v>3</v>
      </c>
      <c r="B13" s="740" t="s">
        <v>934</v>
      </c>
      <c r="C13" s="741"/>
      <c r="D13" s="741"/>
      <c r="E13" s="734"/>
      <c r="F13" s="734"/>
      <c r="G13" s="736"/>
      <c r="I13" s="332"/>
      <c r="J13" s="332"/>
    </row>
    <row r="14" spans="1:10" s="326" customFormat="1" ht="40.15" customHeight="1">
      <c r="A14" s="328">
        <v>4</v>
      </c>
      <c r="B14" s="740" t="s">
        <v>5</v>
      </c>
      <c r="C14" s="741"/>
      <c r="D14" s="741"/>
      <c r="E14" s="734"/>
      <c r="F14" s="734"/>
      <c r="G14" s="736"/>
      <c r="I14" s="332"/>
      <c r="J14" s="332"/>
    </row>
    <row r="15" spans="1:10" s="326" customFormat="1" ht="40.15" customHeight="1">
      <c r="A15" s="328">
        <v>5</v>
      </c>
      <c r="B15" s="329" t="s">
        <v>815</v>
      </c>
      <c r="C15" s="330"/>
      <c r="D15" s="331"/>
      <c r="E15" s="734"/>
      <c r="F15" s="734"/>
      <c r="G15" s="736"/>
      <c r="I15" s="332"/>
      <c r="J15" s="332"/>
    </row>
    <row r="16" spans="1:10" s="326" customFormat="1" ht="40.15" customHeight="1">
      <c r="A16" s="728" t="s">
        <v>935</v>
      </c>
      <c r="B16" s="729"/>
      <c r="C16" s="729"/>
      <c r="D16" s="729"/>
      <c r="E16" s="730">
        <f>SUM(E11:E15)</f>
        <v>2321479.4000000004</v>
      </c>
      <c r="F16" s="731">
        <f>SUM(F11:F15)</f>
        <v>1939574.14</v>
      </c>
      <c r="G16" s="732">
        <f>SUM(G11:G15)</f>
        <v>4261053.54</v>
      </c>
      <c r="I16" s="332"/>
    </row>
    <row r="17" spans="1:7" s="326" customFormat="1" ht="40.15" customHeight="1" thickBot="1">
      <c r="A17" s="678"/>
      <c r="B17" s="679"/>
      <c r="C17" s="679"/>
      <c r="D17" s="679"/>
      <c r="E17" s="681"/>
      <c r="F17" s="683"/>
      <c r="G17" s="685"/>
    </row>
  </sheetData>
  <mergeCells count="21">
    <mergeCell ref="A16:D17"/>
    <mergeCell ref="E16:E17"/>
    <mergeCell ref="F16:F17"/>
    <mergeCell ref="G16:G17"/>
    <mergeCell ref="E11:E15"/>
    <mergeCell ref="F11:F15"/>
    <mergeCell ref="G11:G15"/>
    <mergeCell ref="B12:D12"/>
    <mergeCell ref="B13:D13"/>
    <mergeCell ref="B14:D14"/>
    <mergeCell ref="B11:D11"/>
    <mergeCell ref="A7:G7"/>
    <mergeCell ref="A8:A9"/>
    <mergeCell ref="B8:D9"/>
    <mergeCell ref="E8:G8"/>
    <mergeCell ref="B10:D10"/>
    <mergeCell ref="C1:G1"/>
    <mergeCell ref="C2:G2"/>
    <mergeCell ref="C3:F3"/>
    <mergeCell ref="C4:G4"/>
    <mergeCell ref="D6:G6"/>
  </mergeCells>
  <pageMargins left="0.70866141732283472" right="0.70866141732283472" top="0.74803149606299213" bottom="0.74803149606299213" header="0.31496062992125984" footer="0.31496062992125984"/>
  <pageSetup paperSize="9" scale="58" fitToHeight="0" orientation="portrait" r:id="rId1"/>
  <headerFooter>
    <oddFooter>&amp;CLuizenil Monteiro LemesEngenheiro CivilCREA 120.727.774-6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T122"/>
  <sheetViews>
    <sheetView showGridLines="0" view="pageBreakPreview" zoomScale="96" zoomScaleNormal="96" zoomScaleSheetLayoutView="96" workbookViewId="0">
      <pane xSplit="1" ySplit="3" topLeftCell="B4" activePane="bottomRight" state="frozen"/>
      <selection activeCell="B95" sqref="B95"/>
      <selection pane="topRight" activeCell="B95" sqref="B95"/>
      <selection pane="bottomLeft" activeCell="B95" sqref="B95"/>
      <selection pane="bottomRight" activeCell="B95" sqref="B95"/>
    </sheetView>
  </sheetViews>
  <sheetFormatPr defaultColWidth="8.85546875" defaultRowHeight="15"/>
  <cols>
    <col min="1" max="1" width="2.28515625" style="2" customWidth="1"/>
    <col min="2" max="2" width="6.28515625" style="173" customWidth="1"/>
    <col min="3" max="3" width="9.7109375" style="122" customWidth="1"/>
    <col min="4" max="4" width="9.7109375" style="122" hidden="1" customWidth="1"/>
    <col min="5" max="5" width="78.140625" style="2" customWidth="1"/>
    <col min="6" max="6" width="1.140625" style="2" hidden="1" customWidth="1"/>
    <col min="7" max="7" width="3.28515625" style="2" hidden="1" customWidth="1"/>
    <col min="8" max="8" width="6.28515625" style="2" customWidth="1"/>
    <col min="9" max="9" width="10.42578125" style="2" customWidth="1"/>
    <col min="10" max="10" width="10.28515625" style="2" hidden="1" customWidth="1"/>
    <col min="11" max="11" width="10.140625" style="2" customWidth="1"/>
    <col min="12" max="12" width="8.140625" style="2" hidden="1" customWidth="1"/>
    <col min="13" max="13" width="12.7109375" style="2" hidden="1" customWidth="1"/>
    <col min="14" max="14" width="13" style="2" customWidth="1"/>
    <col min="15" max="15" width="4.140625" style="2" hidden="1" customWidth="1"/>
    <col min="16" max="16" width="5" style="2" hidden="1" customWidth="1"/>
    <col min="17" max="17" width="13.140625" style="2" customWidth="1"/>
    <col min="18" max="18" width="12.5703125" style="2" customWidth="1"/>
    <col min="19" max="19" width="2.5703125" style="2" customWidth="1"/>
    <col min="20" max="20" width="11.85546875" style="2" customWidth="1"/>
    <col min="21" max="16384" width="8.85546875" style="2"/>
  </cols>
  <sheetData>
    <row r="1" spans="2:20" s="132" customFormat="1" ht="30" customHeight="1">
      <c r="B1" s="749" t="s">
        <v>374</v>
      </c>
      <c r="C1" s="749"/>
      <c r="D1" s="749"/>
      <c r="E1" s="749"/>
      <c r="F1" s="749"/>
      <c r="G1" s="749"/>
      <c r="H1" s="749"/>
      <c r="I1" s="749"/>
      <c r="J1" s="749"/>
      <c r="K1" s="749"/>
      <c r="L1" s="749"/>
      <c r="M1" s="749"/>
      <c r="N1" s="749"/>
      <c r="O1" s="749"/>
      <c r="P1" s="749"/>
      <c r="Q1" s="749"/>
      <c r="R1" s="749"/>
      <c r="S1" s="31"/>
    </row>
    <row r="2" spans="2:20" ht="28.9" customHeight="1">
      <c r="B2" s="750" t="s">
        <v>10</v>
      </c>
      <c r="C2" s="753" t="s">
        <v>168</v>
      </c>
      <c r="D2" s="212"/>
      <c r="E2" s="750" t="s">
        <v>11</v>
      </c>
      <c r="F2" s="754" t="s">
        <v>12</v>
      </c>
      <c r="G2" s="755"/>
      <c r="H2" s="750" t="s">
        <v>1</v>
      </c>
      <c r="I2" s="750" t="s">
        <v>2</v>
      </c>
      <c r="J2" s="747" t="s">
        <v>506</v>
      </c>
      <c r="K2" s="747" t="s">
        <v>507</v>
      </c>
      <c r="L2" s="750" t="s">
        <v>166</v>
      </c>
      <c r="M2" s="751" t="s">
        <v>477</v>
      </c>
      <c r="N2" s="751" t="s">
        <v>478</v>
      </c>
      <c r="O2" s="236"/>
      <c r="P2" s="236"/>
      <c r="Q2" s="751" t="s">
        <v>479</v>
      </c>
      <c r="R2" s="745" t="s">
        <v>377</v>
      </c>
      <c r="S2" s="31"/>
    </row>
    <row r="3" spans="2:20" ht="14.45" customHeight="1">
      <c r="B3" s="512"/>
      <c r="C3" s="518"/>
      <c r="D3" s="211"/>
      <c r="E3" s="512"/>
      <c r="F3" s="521"/>
      <c r="G3" s="522"/>
      <c r="H3" s="512"/>
      <c r="I3" s="512"/>
      <c r="J3" s="748"/>
      <c r="K3" s="748"/>
      <c r="L3" s="512"/>
      <c r="M3" s="752"/>
      <c r="N3" s="752"/>
      <c r="O3" s="237"/>
      <c r="P3" s="237"/>
      <c r="Q3" s="752"/>
      <c r="R3" s="746"/>
      <c r="S3" s="31"/>
    </row>
    <row r="4" spans="2:20" s="26" customFormat="1" ht="30" customHeight="1">
      <c r="B4" s="169" t="s">
        <v>394</v>
      </c>
      <c r="C4" s="110"/>
      <c r="D4" s="110"/>
      <c r="E4" s="14" t="s">
        <v>182</v>
      </c>
      <c r="F4" s="20"/>
      <c r="G4" s="21"/>
      <c r="H4" s="22"/>
      <c r="I4" s="23"/>
      <c r="J4" s="24"/>
      <c r="K4" s="24"/>
      <c r="L4" s="24"/>
      <c r="M4" s="174">
        <f>SUM(M5:M14)</f>
        <v>42402.969999999994</v>
      </c>
      <c r="N4" s="174" t="e">
        <f>SUM(N5:N14)</f>
        <v>#REF!</v>
      </c>
      <c r="O4" s="174"/>
      <c r="P4" s="174"/>
      <c r="Q4" s="175" t="e">
        <f>SUM(Q5:Q14)</f>
        <v>#REF!</v>
      </c>
      <c r="R4" s="179"/>
      <c r="S4" s="31"/>
      <c r="T4" s="26" t="e">
        <f>N4='ORÇAMENTO_LOT-C-N_DESON'!#REF!</f>
        <v>#REF!</v>
      </c>
    </row>
    <row r="5" spans="2:20" s="31" customFormat="1" ht="50.1" customHeight="1">
      <c r="B5" s="27" t="s">
        <v>786</v>
      </c>
      <c r="C5" s="192" t="s">
        <v>508</v>
      </c>
      <c r="D5" s="112" t="s">
        <v>508</v>
      </c>
      <c r="E5" s="9" t="s">
        <v>510</v>
      </c>
      <c r="F5" s="28"/>
      <c r="G5" s="29"/>
      <c r="H5" s="10" t="s">
        <v>187</v>
      </c>
      <c r="I5" s="11">
        <v>1</v>
      </c>
      <c r="J5" s="12">
        <v>7504.28</v>
      </c>
      <c r="K5" s="12" t="e">
        <f>ROUND((J5*(1+#REF!)),2)</f>
        <v>#REF!</v>
      </c>
      <c r="L5" s="107" t="e">
        <f>#REF!</f>
        <v>#REF!</v>
      </c>
      <c r="M5" s="12">
        <f>ROUND(I5*J5,2)</f>
        <v>7504.28</v>
      </c>
      <c r="N5" s="12" t="e">
        <f>ROUND(I5*K5,2)</f>
        <v>#REF!</v>
      </c>
      <c r="P5" s="143"/>
      <c r="Q5" s="149" t="e">
        <f t="shared" ref="Q5:Q14" si="0">N5/$N$118</f>
        <v>#REF!</v>
      </c>
      <c r="R5" s="149" t="e">
        <f>R4+Q5</f>
        <v>#REF!</v>
      </c>
    </row>
    <row r="6" spans="2:20" s="31" customFormat="1" ht="24.95" customHeight="1">
      <c r="B6" s="27" t="s">
        <v>787</v>
      </c>
      <c r="C6" s="10" t="s">
        <v>508</v>
      </c>
      <c r="D6" s="112" t="s">
        <v>508</v>
      </c>
      <c r="E6" s="9" t="s">
        <v>823</v>
      </c>
      <c r="F6" s="28"/>
      <c r="G6" s="29"/>
      <c r="H6" s="10" t="s">
        <v>581</v>
      </c>
      <c r="I6" s="11">
        <v>3</v>
      </c>
      <c r="J6" s="12">
        <v>624.15</v>
      </c>
      <c r="K6" s="12" t="e">
        <f>ROUND((J6*(1+#REF!)),2)</f>
        <v>#REF!</v>
      </c>
      <c r="L6" s="107" t="e">
        <f>#REF!</f>
        <v>#REF!</v>
      </c>
      <c r="M6" s="12">
        <f t="shared" ref="M6:M14" si="1">TRUNC(I6*J6,2)</f>
        <v>1872.45</v>
      </c>
      <c r="N6" s="12" t="e">
        <f t="shared" ref="N6:N14" si="2">ROUND(I6*K6,2)</f>
        <v>#REF!</v>
      </c>
      <c r="P6" s="143"/>
      <c r="Q6" s="149" t="e">
        <f t="shared" si="0"/>
        <v>#REF!</v>
      </c>
      <c r="R6" s="149" t="e">
        <f>R5+Q6</f>
        <v>#REF!</v>
      </c>
    </row>
    <row r="7" spans="2:20" s="31" customFormat="1" ht="26.45" customHeight="1">
      <c r="B7" s="27" t="s">
        <v>788</v>
      </c>
      <c r="C7" s="192" t="s">
        <v>508</v>
      </c>
      <c r="D7" s="112" t="s">
        <v>508</v>
      </c>
      <c r="E7" s="9" t="s">
        <v>824</v>
      </c>
      <c r="F7" s="28"/>
      <c r="G7" s="29"/>
      <c r="H7" s="10" t="s">
        <v>581</v>
      </c>
      <c r="I7" s="11">
        <v>3</v>
      </c>
      <c r="J7" s="12">
        <v>731.74</v>
      </c>
      <c r="K7" s="12" t="e">
        <f>ROUND((J7*(1+#REF!)),2)</f>
        <v>#REF!</v>
      </c>
      <c r="L7" s="107" t="e">
        <f>#REF!</f>
        <v>#REF!</v>
      </c>
      <c r="M7" s="12">
        <f t="shared" si="1"/>
        <v>2195.2199999999998</v>
      </c>
      <c r="N7" s="12" t="e">
        <f t="shared" si="2"/>
        <v>#REF!</v>
      </c>
      <c r="P7" s="143"/>
      <c r="Q7" s="149" t="e">
        <f t="shared" si="0"/>
        <v>#REF!</v>
      </c>
      <c r="R7" s="149" t="e">
        <f t="shared" ref="R7:R14" si="3">R6+Q7</f>
        <v>#REF!</v>
      </c>
    </row>
    <row r="8" spans="2:20" s="31" customFormat="1" ht="39.950000000000003" customHeight="1">
      <c r="B8" s="27" t="s">
        <v>789</v>
      </c>
      <c r="C8" s="10" t="s">
        <v>508</v>
      </c>
      <c r="D8" s="112" t="s">
        <v>508</v>
      </c>
      <c r="E8" s="9" t="s">
        <v>825</v>
      </c>
      <c r="F8" s="28"/>
      <c r="G8" s="29"/>
      <c r="H8" s="10" t="s">
        <v>581</v>
      </c>
      <c r="I8" s="11">
        <v>3</v>
      </c>
      <c r="J8" s="12">
        <v>871.53</v>
      </c>
      <c r="K8" s="12" t="e">
        <f>ROUND((J8*(1+#REF!)),2)</f>
        <v>#REF!</v>
      </c>
      <c r="L8" s="107" t="e">
        <f>#REF!</f>
        <v>#REF!</v>
      </c>
      <c r="M8" s="12">
        <f t="shared" si="1"/>
        <v>2614.59</v>
      </c>
      <c r="N8" s="12" t="e">
        <f t="shared" si="2"/>
        <v>#REF!</v>
      </c>
      <c r="P8" s="143"/>
      <c r="Q8" s="149" t="e">
        <f t="shared" si="0"/>
        <v>#REF!</v>
      </c>
      <c r="R8" s="149" t="e">
        <f t="shared" si="3"/>
        <v>#REF!</v>
      </c>
    </row>
    <row r="9" spans="2:20" s="31" customFormat="1" ht="24.95" customHeight="1">
      <c r="B9" s="27" t="s">
        <v>790</v>
      </c>
      <c r="C9" s="10" t="s">
        <v>508</v>
      </c>
      <c r="D9" s="112" t="s">
        <v>508</v>
      </c>
      <c r="E9" s="9" t="s">
        <v>826</v>
      </c>
      <c r="F9" s="28"/>
      <c r="G9" s="29"/>
      <c r="H9" s="10" t="s">
        <v>581</v>
      </c>
      <c r="I9" s="11">
        <v>3</v>
      </c>
      <c r="J9" s="12">
        <v>651.05999999999995</v>
      </c>
      <c r="K9" s="12" t="e">
        <f>ROUND((J9*(1+#REF!)),2)</f>
        <v>#REF!</v>
      </c>
      <c r="L9" s="107" t="e">
        <f>#REF!</f>
        <v>#REF!</v>
      </c>
      <c r="M9" s="12">
        <f t="shared" si="1"/>
        <v>1953.18</v>
      </c>
      <c r="N9" s="12" t="e">
        <f t="shared" si="2"/>
        <v>#REF!</v>
      </c>
      <c r="P9" s="143"/>
      <c r="Q9" s="149" t="e">
        <f t="shared" si="0"/>
        <v>#REF!</v>
      </c>
      <c r="R9" s="149" t="e">
        <f t="shared" si="3"/>
        <v>#REF!</v>
      </c>
    </row>
    <row r="10" spans="2:20" s="31" customFormat="1" ht="54" customHeight="1">
      <c r="B10" s="27" t="s">
        <v>791</v>
      </c>
      <c r="C10" s="10" t="s">
        <v>508</v>
      </c>
      <c r="D10" s="112" t="s">
        <v>508</v>
      </c>
      <c r="E10" s="9" t="s">
        <v>614</v>
      </c>
      <c r="F10" s="28"/>
      <c r="G10" s="29"/>
      <c r="H10" s="194" t="s">
        <v>187</v>
      </c>
      <c r="I10" s="11">
        <v>2</v>
      </c>
      <c r="J10" s="12">
        <v>2705.45</v>
      </c>
      <c r="K10" s="12" t="e">
        <f>ROUND((J10*(1+#REF!)),2)</f>
        <v>#REF!</v>
      </c>
      <c r="L10" s="107" t="e">
        <f>#REF!</f>
        <v>#REF!</v>
      </c>
      <c r="M10" s="12">
        <f t="shared" si="1"/>
        <v>5410.9</v>
      </c>
      <c r="N10" s="12" t="e">
        <f t="shared" si="2"/>
        <v>#REF!</v>
      </c>
      <c r="P10" s="143"/>
      <c r="Q10" s="149" t="e">
        <f t="shared" si="0"/>
        <v>#REF!</v>
      </c>
      <c r="R10" s="149" t="e">
        <f t="shared" si="3"/>
        <v>#REF!</v>
      </c>
    </row>
    <row r="11" spans="2:20" s="31" customFormat="1" ht="26.45" customHeight="1">
      <c r="B11" s="27" t="s">
        <v>792</v>
      </c>
      <c r="C11" s="10" t="s">
        <v>508</v>
      </c>
      <c r="D11" s="112" t="s">
        <v>508</v>
      </c>
      <c r="E11" s="9" t="s">
        <v>827</v>
      </c>
      <c r="F11" s="28"/>
      <c r="G11" s="29"/>
      <c r="H11" s="10" t="s">
        <v>205</v>
      </c>
      <c r="I11" s="11">
        <v>110</v>
      </c>
      <c r="J11" s="12">
        <v>132.72</v>
      </c>
      <c r="K11" s="12" t="e">
        <f>ROUND((J11*(1+#REF!)),2)</f>
        <v>#REF!</v>
      </c>
      <c r="L11" s="107" t="e">
        <f>#REF!</f>
        <v>#REF!</v>
      </c>
      <c r="M11" s="12">
        <f t="shared" si="1"/>
        <v>14599.2</v>
      </c>
      <c r="N11" s="12" t="e">
        <f t="shared" si="2"/>
        <v>#REF!</v>
      </c>
      <c r="P11" s="143"/>
      <c r="Q11" s="149" t="e">
        <f t="shared" si="0"/>
        <v>#REF!</v>
      </c>
      <c r="R11" s="149" t="e">
        <f t="shared" si="3"/>
        <v>#REF!</v>
      </c>
    </row>
    <row r="12" spans="2:20" s="31" customFormat="1" ht="24.95" customHeight="1">
      <c r="B12" s="27" t="s">
        <v>793</v>
      </c>
      <c r="C12" s="10" t="s">
        <v>508</v>
      </c>
      <c r="D12" s="112" t="s">
        <v>508</v>
      </c>
      <c r="E12" s="9" t="s">
        <v>512</v>
      </c>
      <c r="F12" s="28"/>
      <c r="G12" s="29"/>
      <c r="H12" s="10" t="s">
        <v>205</v>
      </c>
      <c r="I12" s="11">
        <v>110</v>
      </c>
      <c r="J12" s="12">
        <v>49.42</v>
      </c>
      <c r="K12" s="12" t="e">
        <f>ROUND((J12*(1+#REF!)),2)</f>
        <v>#REF!</v>
      </c>
      <c r="L12" s="107" t="e">
        <f>#REF!</f>
        <v>#REF!</v>
      </c>
      <c r="M12" s="12">
        <f t="shared" si="1"/>
        <v>5436.2</v>
      </c>
      <c r="N12" s="12" t="e">
        <f t="shared" si="2"/>
        <v>#REF!</v>
      </c>
      <c r="P12" s="143"/>
      <c r="Q12" s="149" t="e">
        <f t="shared" si="0"/>
        <v>#REF!</v>
      </c>
      <c r="R12" s="149" t="e">
        <f t="shared" si="3"/>
        <v>#REF!</v>
      </c>
    </row>
    <row r="13" spans="2:20" s="31" customFormat="1" ht="26.25" customHeight="1">
      <c r="B13" s="27" t="s">
        <v>794</v>
      </c>
      <c r="C13" s="10" t="s">
        <v>508</v>
      </c>
      <c r="D13" s="112" t="s">
        <v>508</v>
      </c>
      <c r="E13" s="9" t="s">
        <v>740</v>
      </c>
      <c r="F13" s="28"/>
      <c r="G13" s="29"/>
      <c r="H13" s="10" t="s">
        <v>187</v>
      </c>
      <c r="I13" s="11">
        <v>1</v>
      </c>
      <c r="J13" s="12">
        <v>518.35</v>
      </c>
      <c r="K13" s="12" t="e">
        <f>ROUND((J13*(1+#REF!)),2)</f>
        <v>#REF!</v>
      </c>
      <c r="L13" s="107" t="e">
        <f>#REF!</f>
        <v>#REF!</v>
      </c>
      <c r="M13" s="12">
        <f t="shared" si="1"/>
        <v>518.35</v>
      </c>
      <c r="N13" s="12" t="e">
        <f t="shared" si="2"/>
        <v>#REF!</v>
      </c>
      <c r="P13" s="143"/>
      <c r="Q13" s="149" t="e">
        <f t="shared" si="0"/>
        <v>#REF!</v>
      </c>
      <c r="R13" s="149" t="e">
        <f t="shared" si="3"/>
        <v>#REF!</v>
      </c>
    </row>
    <row r="14" spans="2:20" s="31" customFormat="1" ht="24" customHeight="1">
      <c r="B14" s="27" t="s">
        <v>795</v>
      </c>
      <c r="C14" s="10" t="s">
        <v>508</v>
      </c>
      <c r="D14" s="112" t="s">
        <v>508</v>
      </c>
      <c r="E14" s="9" t="s">
        <v>741</v>
      </c>
      <c r="F14" s="28"/>
      <c r="G14" s="29"/>
      <c r="H14" s="10" t="s">
        <v>187</v>
      </c>
      <c r="I14" s="11">
        <v>1</v>
      </c>
      <c r="J14" s="12">
        <v>298.60000000000002</v>
      </c>
      <c r="K14" s="12" t="e">
        <f>ROUND((J14*(1+#REF!)),2)</f>
        <v>#REF!</v>
      </c>
      <c r="L14" s="107" t="e">
        <f>#REF!</f>
        <v>#REF!</v>
      </c>
      <c r="M14" s="12">
        <f t="shared" si="1"/>
        <v>298.60000000000002</v>
      </c>
      <c r="N14" s="12" t="e">
        <f t="shared" si="2"/>
        <v>#REF!</v>
      </c>
      <c r="P14" s="143"/>
      <c r="Q14" s="149" t="e">
        <f t="shared" si="0"/>
        <v>#REF!</v>
      </c>
      <c r="R14" s="149" t="e">
        <f t="shared" si="3"/>
        <v>#REF!</v>
      </c>
    </row>
    <row r="15" spans="2:20" s="31" customFormat="1" ht="9.6" customHeight="1">
      <c r="B15" s="123"/>
      <c r="C15" s="124"/>
      <c r="D15" s="124"/>
      <c r="E15" s="125"/>
      <c r="F15" s="126"/>
      <c r="G15" s="127"/>
      <c r="H15" s="123"/>
      <c r="I15" s="123"/>
      <c r="J15" s="128"/>
      <c r="K15" s="128"/>
      <c r="L15" s="128"/>
      <c r="M15" s="12"/>
      <c r="N15" s="12"/>
      <c r="O15" s="12"/>
      <c r="P15" s="12"/>
      <c r="Q15" s="149"/>
      <c r="R15" s="149"/>
      <c r="T15" s="143"/>
    </row>
    <row r="16" spans="2:20" s="31" customFormat="1" ht="30" customHeight="1">
      <c r="B16" s="221" t="s">
        <v>395</v>
      </c>
      <c r="C16" s="114"/>
      <c r="D16" s="114"/>
      <c r="E16" s="45" t="s">
        <v>220</v>
      </c>
      <c r="F16" s="46"/>
      <c r="G16" s="47"/>
      <c r="H16" s="22"/>
      <c r="I16" s="23"/>
      <c r="J16" s="24"/>
      <c r="K16" s="24"/>
      <c r="L16" s="24"/>
      <c r="M16" s="176" t="e">
        <f>SUM(M17:M21)</f>
        <v>#REF!</v>
      </c>
      <c r="N16" s="176" t="e">
        <f>SUM(N17:N21)</f>
        <v>#REF!</v>
      </c>
      <c r="O16" s="176"/>
      <c r="P16" s="176"/>
      <c r="Q16" s="177" t="e">
        <f>SUM(Q17:Q21)</f>
        <v>#REF!</v>
      </c>
      <c r="R16" s="23"/>
      <c r="T16" s="143" t="e">
        <f>N16='ORÇAMENTO_LOT-C-N_DESON'!#REF!</f>
        <v>#REF!</v>
      </c>
    </row>
    <row r="17" spans="2:20" s="31" customFormat="1" ht="24" customHeight="1">
      <c r="B17" s="27" t="s">
        <v>796</v>
      </c>
      <c r="C17" s="10" t="s">
        <v>508</v>
      </c>
      <c r="D17" s="112" t="s">
        <v>508</v>
      </c>
      <c r="E17" s="9" t="s">
        <v>514</v>
      </c>
      <c r="F17" s="28"/>
      <c r="G17" s="29"/>
      <c r="H17" s="10" t="s">
        <v>200</v>
      </c>
      <c r="I17" s="11" t="e">
        <f>#REF!</f>
        <v>#REF!</v>
      </c>
      <c r="J17" s="12">
        <v>11.68</v>
      </c>
      <c r="K17" s="12" t="e">
        <f>ROUND((J17*(1+#REF!)),2)</f>
        <v>#REF!</v>
      </c>
      <c r="L17" s="107" t="e">
        <f>#REF!</f>
        <v>#REF!</v>
      </c>
      <c r="M17" s="12" t="e">
        <f>TRUNC(I17*J17,2)</f>
        <v>#REF!</v>
      </c>
      <c r="N17" s="12" t="e">
        <f>ROUND(I17*K17,2)</f>
        <v>#REF!</v>
      </c>
      <c r="P17" s="143"/>
      <c r="Q17" s="149" t="e">
        <f>N17/$N$118</f>
        <v>#REF!</v>
      </c>
      <c r="R17" s="149" t="e">
        <f>R14+Q17</f>
        <v>#REF!</v>
      </c>
    </row>
    <row r="18" spans="2:20" s="31" customFormat="1" ht="30" customHeight="1">
      <c r="B18" s="27" t="s">
        <v>797</v>
      </c>
      <c r="C18" s="10" t="s">
        <v>508</v>
      </c>
      <c r="D18" s="112" t="s">
        <v>508</v>
      </c>
      <c r="E18" s="9" t="s">
        <v>516</v>
      </c>
      <c r="F18" s="28"/>
      <c r="G18" s="29"/>
      <c r="H18" s="10" t="s">
        <v>200</v>
      </c>
      <c r="I18" s="11" t="e">
        <f>#REF!</f>
        <v>#REF!</v>
      </c>
      <c r="J18" s="12">
        <v>7.25</v>
      </c>
      <c r="K18" s="12" t="e">
        <f>ROUND((J18*(1+#REF!)),2)</f>
        <v>#REF!</v>
      </c>
      <c r="L18" s="107" t="e">
        <f>#REF!</f>
        <v>#REF!</v>
      </c>
      <c r="M18" s="12" t="e">
        <f>TRUNC(I18*J18,2)</f>
        <v>#REF!</v>
      </c>
      <c r="N18" s="12" t="e">
        <f>ROUND(I18*K18,2)</f>
        <v>#REF!</v>
      </c>
      <c r="P18" s="143"/>
      <c r="Q18" s="149" t="e">
        <f>N18/$N$118</f>
        <v>#REF!</v>
      </c>
      <c r="R18" s="149" t="e">
        <f>R17+Q18</f>
        <v>#REF!</v>
      </c>
    </row>
    <row r="19" spans="2:20" s="31" customFormat="1" ht="30" customHeight="1">
      <c r="B19" s="27" t="s">
        <v>798</v>
      </c>
      <c r="C19" s="10" t="s">
        <v>508</v>
      </c>
      <c r="D19" s="112" t="s">
        <v>508</v>
      </c>
      <c r="E19" s="9" t="s">
        <v>518</v>
      </c>
      <c r="F19" s="28"/>
      <c r="G19" s="29"/>
      <c r="H19" s="10" t="s">
        <v>229</v>
      </c>
      <c r="I19" s="11" t="e">
        <f>#REF!</f>
        <v>#REF!</v>
      </c>
      <c r="J19" s="12">
        <v>57.15</v>
      </c>
      <c r="K19" s="12" t="e">
        <f>ROUND((J19*(1+#REF!)),2)</f>
        <v>#REF!</v>
      </c>
      <c r="L19" s="107" t="e">
        <f>#REF!</f>
        <v>#REF!</v>
      </c>
      <c r="M19" s="12" t="e">
        <f>TRUNC(I19*J19,2)</f>
        <v>#REF!</v>
      </c>
      <c r="N19" s="12" t="e">
        <f>ROUND(I19*K19,2)</f>
        <v>#REF!</v>
      </c>
      <c r="P19" s="143"/>
      <c r="Q19" s="149" t="e">
        <f>N19/$N$118</f>
        <v>#REF!</v>
      </c>
      <c r="R19" s="149" t="e">
        <f>R18+Q19</f>
        <v>#REF!</v>
      </c>
    </row>
    <row r="20" spans="2:20" s="31" customFormat="1" ht="24" customHeight="1">
      <c r="B20" s="150" t="s">
        <v>799</v>
      </c>
      <c r="C20" s="151" t="s">
        <v>508</v>
      </c>
      <c r="D20" s="152" t="s">
        <v>508</v>
      </c>
      <c r="E20" s="153" t="s">
        <v>520</v>
      </c>
      <c r="F20" s="157"/>
      <c r="G20" s="158"/>
      <c r="H20" s="151" t="s">
        <v>229</v>
      </c>
      <c r="I20" s="154" t="e">
        <f>#REF!</f>
        <v>#REF!</v>
      </c>
      <c r="J20" s="155">
        <v>1.35</v>
      </c>
      <c r="K20" s="155" t="e">
        <f>ROUND((J20*(1+#REF!)),2)</f>
        <v>#REF!</v>
      </c>
      <c r="L20" s="156" t="e">
        <f>#REF!</f>
        <v>#REF!</v>
      </c>
      <c r="M20" s="155" t="e">
        <f>TRUNC(I20*J20,2)</f>
        <v>#REF!</v>
      </c>
      <c r="N20" s="155" t="e">
        <f>ROUND(I20*K20,2)</f>
        <v>#REF!</v>
      </c>
      <c r="O20" s="241"/>
      <c r="P20" s="242"/>
      <c r="Q20" s="159" t="e">
        <f>N20/$N$118</f>
        <v>#REF!</v>
      </c>
      <c r="R20" s="159" t="e">
        <f>R19+Q20</f>
        <v>#REF!</v>
      </c>
    </row>
    <row r="21" spans="2:20" s="31" customFormat="1" ht="30" customHeight="1">
      <c r="B21" s="27" t="s">
        <v>800</v>
      </c>
      <c r="C21" s="10" t="s">
        <v>508</v>
      </c>
      <c r="D21" s="112" t="s">
        <v>508</v>
      </c>
      <c r="E21" s="9" t="s">
        <v>522</v>
      </c>
      <c r="F21" s="233">
        <v>5</v>
      </c>
      <c r="G21" s="232" t="s">
        <v>759</v>
      </c>
      <c r="H21" s="10" t="s">
        <v>234</v>
      </c>
      <c r="I21" s="11" t="e">
        <f>#REF!</f>
        <v>#REF!</v>
      </c>
      <c r="J21" s="12">
        <v>3.2</v>
      </c>
      <c r="K21" s="12" t="e">
        <f>ROUND((J21*(1+#REF!)),2)</f>
        <v>#REF!</v>
      </c>
      <c r="L21" s="107" t="e">
        <f>#REF!</f>
        <v>#REF!</v>
      </c>
      <c r="M21" s="12" t="e">
        <f>TRUNC(I21*J21,2)</f>
        <v>#REF!</v>
      </c>
      <c r="N21" s="12" t="e">
        <f>ROUND(I21*K21,2)</f>
        <v>#REF!</v>
      </c>
      <c r="P21" s="143"/>
      <c r="Q21" s="149" t="e">
        <f>N21/$N$118</f>
        <v>#REF!</v>
      </c>
      <c r="R21" s="149" t="e">
        <f>R20+Q21</f>
        <v>#REF!</v>
      </c>
    </row>
    <row r="22" spans="2:20" s="31" customFormat="1" ht="9.6" customHeight="1">
      <c r="B22" s="123"/>
      <c r="C22" s="124"/>
      <c r="D22" s="124"/>
      <c r="E22" s="125"/>
      <c r="F22" s="126"/>
      <c r="G22" s="127"/>
      <c r="H22" s="123"/>
      <c r="I22" s="123"/>
      <c r="J22" s="128"/>
      <c r="K22" s="128"/>
      <c r="L22" s="128"/>
      <c r="M22" s="12"/>
      <c r="N22" s="12"/>
      <c r="O22" s="12"/>
      <c r="P22" s="12"/>
      <c r="Q22" s="149"/>
      <c r="R22" s="149"/>
      <c r="T22" s="143"/>
    </row>
    <row r="23" spans="2:20" s="31" customFormat="1" ht="30" customHeight="1">
      <c r="B23" s="141" t="s">
        <v>469</v>
      </c>
      <c r="C23" s="114"/>
      <c r="D23" s="114"/>
      <c r="E23" s="45" t="s">
        <v>237</v>
      </c>
      <c r="F23" s="46"/>
      <c r="G23" s="47"/>
      <c r="H23" s="22"/>
      <c r="I23" s="23"/>
      <c r="J23" s="24"/>
      <c r="K23" s="24"/>
      <c r="L23" s="24"/>
      <c r="M23" s="176">
        <f>SUM(M24:M37)</f>
        <v>54027.610000000008</v>
      </c>
      <c r="N23" s="176" t="e">
        <f>SUM(N24:N37)</f>
        <v>#REF!</v>
      </c>
      <c r="O23" s="176"/>
      <c r="P23" s="176"/>
      <c r="Q23" s="177" t="e">
        <f>SUM(Q24:Q37)</f>
        <v>#REF!</v>
      </c>
      <c r="R23" s="23"/>
      <c r="T23" s="143" t="e">
        <f>N23='ORÇAMENTO_LOT-C-N_DESON'!#REF!</f>
        <v>#REF!</v>
      </c>
    </row>
    <row r="24" spans="2:20" s="31" customFormat="1" ht="52.15" customHeight="1">
      <c r="B24" s="27" t="s">
        <v>19</v>
      </c>
      <c r="C24" s="10" t="s">
        <v>508</v>
      </c>
      <c r="D24" s="112" t="s">
        <v>508</v>
      </c>
      <c r="E24" s="9" t="s">
        <v>602</v>
      </c>
      <c r="F24" s="28"/>
      <c r="G24" s="29"/>
      <c r="H24" s="10" t="s">
        <v>200</v>
      </c>
      <c r="I24" s="11">
        <f>'[42] OBR-VIA-005'!$J$58</f>
        <v>7484.3760000000002</v>
      </c>
      <c r="J24" s="12">
        <v>0.28999999999999998</v>
      </c>
      <c r="K24" s="12" t="e">
        <f>ROUND((J24*(1+#REF!)),2)</f>
        <v>#REF!</v>
      </c>
      <c r="L24" s="107" t="e">
        <f>#REF!</f>
        <v>#REF!</v>
      </c>
      <c r="M24" s="12">
        <f>TRUNC(I24*J24,2)</f>
        <v>2170.46</v>
      </c>
      <c r="N24" s="12" t="e">
        <f t="shared" ref="N24:N37" si="4">ROUND(I24*K24,2)</f>
        <v>#REF!</v>
      </c>
      <c r="P24" s="143"/>
      <c r="Q24" s="149" t="e">
        <f t="shared" ref="Q24:Q37" si="5">N24/$N$118</f>
        <v>#REF!</v>
      </c>
      <c r="R24" s="149" t="e">
        <f>R21+Q24</f>
        <v>#REF!</v>
      </c>
    </row>
    <row r="25" spans="2:20" s="31" customFormat="1" ht="24" customHeight="1">
      <c r="B25" s="27" t="s">
        <v>20</v>
      </c>
      <c r="C25" s="10" t="s">
        <v>508</v>
      </c>
      <c r="D25" s="112" t="s">
        <v>508</v>
      </c>
      <c r="E25" s="9" t="s">
        <v>754</v>
      </c>
      <c r="F25" s="28"/>
      <c r="G25" s="29"/>
      <c r="H25" s="10" t="s">
        <v>755</v>
      </c>
      <c r="I25" s="11">
        <f>'[42]RO-40108'!$J$58</f>
        <v>82</v>
      </c>
      <c r="J25" s="12">
        <v>23.6</v>
      </c>
      <c r="K25" s="12" t="e">
        <f>ROUND((J25*(1+#REF!)),2)</f>
        <v>#REF!</v>
      </c>
      <c r="L25" s="107" t="e">
        <f>#REF!</f>
        <v>#REF!</v>
      </c>
      <c r="M25" s="12">
        <f>TRUNC(I25*J25,2)</f>
        <v>1935.2</v>
      </c>
      <c r="N25" s="12" t="e">
        <f t="shared" si="4"/>
        <v>#REF!</v>
      </c>
      <c r="P25" s="143"/>
      <c r="Q25" s="149" t="e">
        <f t="shared" si="5"/>
        <v>#REF!</v>
      </c>
      <c r="R25" s="149" t="e">
        <f>R24+Q25</f>
        <v>#REF!</v>
      </c>
    </row>
    <row r="26" spans="2:20" s="31" customFormat="1" ht="36" customHeight="1">
      <c r="B26" s="27" t="s">
        <v>21</v>
      </c>
      <c r="C26" s="10" t="s">
        <v>508</v>
      </c>
      <c r="D26" s="112" t="s">
        <v>508</v>
      </c>
      <c r="E26" s="9" t="s">
        <v>756</v>
      </c>
      <c r="F26" s="28"/>
      <c r="G26" s="29"/>
      <c r="H26" s="10" t="s">
        <v>229</v>
      </c>
      <c r="I26" s="11">
        <f>'[42]RO-40148'!$K$58</f>
        <v>2550.1139999999996</v>
      </c>
      <c r="J26" s="12">
        <v>3.25</v>
      </c>
      <c r="K26" s="12" t="e">
        <f>ROUND((J26*(1+#REF!)),2)</f>
        <v>#REF!</v>
      </c>
      <c r="L26" s="107" t="e">
        <f>#REF!</f>
        <v>#REF!</v>
      </c>
      <c r="M26" s="12">
        <f t="shared" ref="M26:M37" si="6">TRUNC(I26*J26,2)</f>
        <v>8287.8700000000008</v>
      </c>
      <c r="N26" s="12" t="e">
        <f>ROUND(I26*K26,2)</f>
        <v>#REF!</v>
      </c>
      <c r="P26" s="143"/>
      <c r="Q26" s="149" t="e">
        <f t="shared" si="5"/>
        <v>#REF!</v>
      </c>
      <c r="R26" s="149" t="e">
        <f t="shared" ref="R26:R36" si="7">R25+Q26</f>
        <v>#REF!</v>
      </c>
    </row>
    <row r="27" spans="2:20" s="31" customFormat="1" ht="36" customHeight="1">
      <c r="B27" s="27" t="s">
        <v>801</v>
      </c>
      <c r="C27" s="10" t="s">
        <v>508</v>
      </c>
      <c r="D27" s="112" t="s">
        <v>508</v>
      </c>
      <c r="E27" s="9" t="s">
        <v>722</v>
      </c>
      <c r="F27" s="28"/>
      <c r="G27" s="29"/>
      <c r="H27" s="10" t="s">
        <v>229</v>
      </c>
      <c r="I27" s="11">
        <f>'[42]RO-40149'!$K$58</f>
        <v>282.64000000000027</v>
      </c>
      <c r="J27" s="12">
        <v>3.77</v>
      </c>
      <c r="K27" s="12" t="e">
        <f>ROUND((J27*(1+#REF!)),2)</f>
        <v>#REF!</v>
      </c>
      <c r="L27" s="107" t="e">
        <f>#REF!</f>
        <v>#REF!</v>
      </c>
      <c r="M27" s="12">
        <f t="shared" si="6"/>
        <v>1065.55</v>
      </c>
      <c r="N27" s="12" t="e">
        <f>ROUND(I27*K27,2)</f>
        <v>#REF!</v>
      </c>
      <c r="P27" s="143"/>
      <c r="Q27" s="149" t="e">
        <f t="shared" si="5"/>
        <v>#REF!</v>
      </c>
      <c r="R27" s="149" t="e">
        <f t="shared" si="7"/>
        <v>#REF!</v>
      </c>
    </row>
    <row r="28" spans="2:20" s="31" customFormat="1" ht="36" customHeight="1">
      <c r="B28" s="27" t="s">
        <v>802</v>
      </c>
      <c r="C28" s="10" t="s">
        <v>508</v>
      </c>
      <c r="D28" s="112" t="s">
        <v>508</v>
      </c>
      <c r="E28" s="9" t="s">
        <v>757</v>
      </c>
      <c r="F28" s="28"/>
      <c r="G28" s="29"/>
      <c r="H28" s="10" t="s">
        <v>229</v>
      </c>
      <c r="I28" s="11">
        <f>'[42]RO-40150'!$K$58</f>
        <v>2308.7999999999997</v>
      </c>
      <c r="J28" s="12">
        <v>4.0199999999999996</v>
      </c>
      <c r="K28" s="12" t="e">
        <f>ROUND((J28*(1+#REF!)),2)</f>
        <v>#REF!</v>
      </c>
      <c r="L28" s="107" t="e">
        <f>#REF!</f>
        <v>#REF!</v>
      </c>
      <c r="M28" s="12">
        <f t="shared" si="6"/>
        <v>9281.3700000000008</v>
      </c>
      <c r="N28" s="12" t="e">
        <f>ROUND(I28*K28,2)</f>
        <v>#REF!</v>
      </c>
      <c r="P28" s="143"/>
      <c r="Q28" s="149" t="e">
        <f t="shared" si="5"/>
        <v>#REF!</v>
      </c>
      <c r="R28" s="149" t="e">
        <f t="shared" si="7"/>
        <v>#REF!</v>
      </c>
    </row>
    <row r="29" spans="2:20" s="31" customFormat="1" ht="36" customHeight="1">
      <c r="B29" s="27" t="s">
        <v>803</v>
      </c>
      <c r="C29" s="10" t="s">
        <v>508</v>
      </c>
      <c r="D29" s="112" t="s">
        <v>508</v>
      </c>
      <c r="E29" s="9" t="s">
        <v>758</v>
      </c>
      <c r="F29" s="28"/>
      <c r="G29" s="29"/>
      <c r="H29" s="10" t="s">
        <v>229</v>
      </c>
      <c r="I29" s="11">
        <f>'[42]RO-40152'!$K$58</f>
        <v>2604.41</v>
      </c>
      <c r="J29" s="12">
        <v>4.71</v>
      </c>
      <c r="K29" s="12" t="e">
        <f>ROUND((J29*(1+#REF!)),2)</f>
        <v>#REF!</v>
      </c>
      <c r="L29" s="107" t="e">
        <f>#REF!</f>
        <v>#REF!</v>
      </c>
      <c r="M29" s="12">
        <f t="shared" si="6"/>
        <v>12266.77</v>
      </c>
      <c r="N29" s="12" t="e">
        <f>ROUND(I29*K29,2)</f>
        <v>#REF!</v>
      </c>
      <c r="P29" s="143"/>
      <c r="Q29" s="149" t="e">
        <f t="shared" si="5"/>
        <v>#REF!</v>
      </c>
      <c r="R29" s="149" t="e">
        <f t="shared" si="7"/>
        <v>#REF!</v>
      </c>
    </row>
    <row r="30" spans="2:20" s="31" customFormat="1" ht="24" customHeight="1">
      <c r="B30" s="27" t="s">
        <v>804</v>
      </c>
      <c r="C30" s="10" t="s">
        <v>508</v>
      </c>
      <c r="D30" s="112" t="s">
        <v>508</v>
      </c>
      <c r="E30" s="9" t="s">
        <v>671</v>
      </c>
      <c r="F30" s="28"/>
      <c r="G30" s="29"/>
      <c r="H30" s="10" t="s">
        <v>229</v>
      </c>
      <c r="I30" s="11">
        <f>'[42]RO-40241'!$K$58</f>
        <v>211.32307692307711</v>
      </c>
      <c r="J30" s="12">
        <v>2.13</v>
      </c>
      <c r="K30" s="12" t="e">
        <f>ROUND((J30*(1+#REF!)),2)</f>
        <v>#REF!</v>
      </c>
      <c r="L30" s="107" t="e">
        <f>#REF!</f>
        <v>#REF!</v>
      </c>
      <c r="M30" s="12">
        <f t="shared" si="6"/>
        <v>450.11</v>
      </c>
      <c r="N30" s="12" t="e">
        <f t="shared" si="4"/>
        <v>#REF!</v>
      </c>
      <c r="P30" s="143"/>
      <c r="Q30" s="149" t="e">
        <f t="shared" si="5"/>
        <v>#REF!</v>
      </c>
      <c r="R30" s="149" t="e">
        <f t="shared" si="7"/>
        <v>#REF!</v>
      </c>
    </row>
    <row r="31" spans="2:20" s="31" customFormat="1" ht="24" customHeight="1">
      <c r="B31" s="27" t="s">
        <v>805</v>
      </c>
      <c r="C31" s="10" t="s">
        <v>508</v>
      </c>
      <c r="D31" s="112" t="s">
        <v>753</v>
      </c>
      <c r="E31" s="9" t="s">
        <v>676</v>
      </c>
      <c r="F31" s="28"/>
      <c r="G31" s="29"/>
      <c r="H31" s="10" t="s">
        <v>229</v>
      </c>
      <c r="I31" s="11">
        <f>'[42]RO-40251'!$K$58</f>
        <v>2159.6461538461535</v>
      </c>
      <c r="J31" s="12">
        <v>3.03</v>
      </c>
      <c r="K31" s="12" t="e">
        <f>ROUND((J31*(1+#REF!)),2)</f>
        <v>#REF!</v>
      </c>
      <c r="L31" s="107" t="e">
        <f>#REF!</f>
        <v>#REF!</v>
      </c>
      <c r="M31" s="12">
        <f t="shared" si="6"/>
        <v>6543.72</v>
      </c>
      <c r="N31" s="12" t="e">
        <f t="shared" si="4"/>
        <v>#REF!</v>
      </c>
      <c r="P31" s="143"/>
      <c r="Q31" s="149" t="e">
        <f t="shared" si="5"/>
        <v>#REF!</v>
      </c>
      <c r="R31" s="149" t="e">
        <f t="shared" si="7"/>
        <v>#REF!</v>
      </c>
    </row>
    <row r="32" spans="2:20" s="31" customFormat="1" ht="24" customHeight="1">
      <c r="B32" s="27" t="s">
        <v>806</v>
      </c>
      <c r="C32" s="10" t="s">
        <v>508</v>
      </c>
      <c r="D32" s="112" t="s">
        <v>508</v>
      </c>
      <c r="E32" s="9" t="s">
        <v>673</v>
      </c>
      <c r="F32" s="28"/>
      <c r="G32" s="29"/>
      <c r="H32" s="10" t="s">
        <v>229</v>
      </c>
      <c r="I32" s="11">
        <f>'[42]RO-40252'!$K$58</f>
        <v>2224.2846153846149</v>
      </c>
      <c r="J32" s="12">
        <v>3.22</v>
      </c>
      <c r="K32" s="12" t="e">
        <f>ROUND((J32*(1+#REF!)),2)</f>
        <v>#REF!</v>
      </c>
      <c r="L32" s="107" t="e">
        <f>#REF!</f>
        <v>#REF!</v>
      </c>
      <c r="M32" s="12">
        <f t="shared" si="6"/>
        <v>7162.19</v>
      </c>
      <c r="N32" s="12" t="e">
        <f t="shared" si="4"/>
        <v>#REF!</v>
      </c>
      <c r="P32" s="143"/>
      <c r="Q32" s="149" t="e">
        <f t="shared" si="5"/>
        <v>#REF!</v>
      </c>
      <c r="R32" s="149" t="e">
        <f t="shared" si="7"/>
        <v>#REF!</v>
      </c>
    </row>
    <row r="33" spans="2:20" s="31" customFormat="1" ht="24" customHeight="1">
      <c r="B33" s="27" t="s">
        <v>807</v>
      </c>
      <c r="C33" s="10" t="s">
        <v>508</v>
      </c>
      <c r="D33" s="112" t="s">
        <v>508</v>
      </c>
      <c r="E33" s="9" t="s">
        <v>604</v>
      </c>
      <c r="F33" s="28"/>
      <c r="G33" s="29"/>
      <c r="H33" s="10" t="s">
        <v>229</v>
      </c>
      <c r="I33" s="11">
        <f>'[42]TER-ESC-035'!$K$58</f>
        <v>25.2</v>
      </c>
      <c r="J33" s="12">
        <v>44.13</v>
      </c>
      <c r="K33" s="12" t="e">
        <f>ROUND((J33*(1+#REF!)),2)</f>
        <v>#REF!</v>
      </c>
      <c r="L33" s="107" t="e">
        <f>#REF!</f>
        <v>#REF!</v>
      </c>
      <c r="M33" s="12">
        <f t="shared" si="6"/>
        <v>1112.07</v>
      </c>
      <c r="N33" s="12" t="e">
        <f t="shared" si="4"/>
        <v>#REF!</v>
      </c>
      <c r="P33" s="143"/>
      <c r="Q33" s="149" t="e">
        <f t="shared" si="5"/>
        <v>#REF!</v>
      </c>
      <c r="R33" s="149" t="e">
        <f t="shared" si="7"/>
        <v>#REF!</v>
      </c>
    </row>
    <row r="34" spans="2:20" s="31" customFormat="1" ht="24" customHeight="1">
      <c r="B34" s="27" t="s">
        <v>808</v>
      </c>
      <c r="C34" s="10" t="s">
        <v>508</v>
      </c>
      <c r="D34" s="112" t="s">
        <v>508</v>
      </c>
      <c r="E34" s="9" t="s">
        <v>828</v>
      </c>
      <c r="F34" s="28"/>
      <c r="G34" s="29"/>
      <c r="H34" s="10" t="s">
        <v>229</v>
      </c>
      <c r="I34" s="11">
        <f>'[42]TER-ESC-055'!$L$48</f>
        <v>590.4</v>
      </c>
      <c r="J34" s="12">
        <v>4.37</v>
      </c>
      <c r="K34" s="12" t="e">
        <f>ROUND((J34*(1+#REF!)),2)</f>
        <v>#REF!</v>
      </c>
      <c r="L34" s="107" t="e">
        <f>#REF!</f>
        <v>#REF!</v>
      </c>
      <c r="M34" s="12">
        <f t="shared" si="6"/>
        <v>2580.04</v>
      </c>
      <c r="N34" s="12" t="e">
        <f t="shared" si="4"/>
        <v>#REF!</v>
      </c>
      <c r="P34" s="143"/>
      <c r="Q34" s="149" t="e">
        <f t="shared" si="5"/>
        <v>#REF!</v>
      </c>
      <c r="R34" s="149" t="e">
        <f t="shared" si="7"/>
        <v>#REF!</v>
      </c>
    </row>
    <row r="35" spans="2:20" s="31" customFormat="1" ht="24" customHeight="1">
      <c r="B35" s="27" t="s">
        <v>809</v>
      </c>
      <c r="C35" s="10" t="s">
        <v>508</v>
      </c>
      <c r="D35" s="112" t="s">
        <v>508</v>
      </c>
      <c r="E35" s="9" t="s">
        <v>829</v>
      </c>
      <c r="F35" s="28"/>
      <c r="G35" s="29"/>
      <c r="H35" s="10" t="s">
        <v>229</v>
      </c>
      <c r="I35" s="11">
        <f>'[42]TER-ESC-060'!$K$55</f>
        <v>13.44</v>
      </c>
      <c r="J35" s="12">
        <v>5.24</v>
      </c>
      <c r="K35" s="12" t="e">
        <f>ROUND((J35*(1+#REF!)),2)</f>
        <v>#REF!</v>
      </c>
      <c r="L35" s="107" t="e">
        <f>#REF!</f>
        <v>#REF!</v>
      </c>
      <c r="M35" s="12">
        <f t="shared" si="6"/>
        <v>70.42</v>
      </c>
      <c r="N35" s="12" t="e">
        <f t="shared" si="4"/>
        <v>#REF!</v>
      </c>
      <c r="P35" s="143"/>
      <c r="Q35" s="149" t="e">
        <f t="shared" si="5"/>
        <v>#REF!</v>
      </c>
      <c r="R35" s="149" t="e">
        <f t="shared" si="7"/>
        <v>#REF!</v>
      </c>
    </row>
    <row r="36" spans="2:20" s="31" customFormat="1" ht="24" customHeight="1">
      <c r="B36" s="27" t="s">
        <v>810</v>
      </c>
      <c r="C36" s="10" t="s">
        <v>508</v>
      </c>
      <c r="D36" s="112" t="s">
        <v>508</v>
      </c>
      <c r="E36" s="9" t="s">
        <v>830</v>
      </c>
      <c r="F36" s="28"/>
      <c r="G36" s="29"/>
      <c r="H36" s="10" t="s">
        <v>229</v>
      </c>
      <c r="I36" s="11">
        <f>'[42]TER-REA-010'!$L$49</f>
        <v>36.96</v>
      </c>
      <c r="J36" s="12">
        <v>27.73</v>
      </c>
      <c r="K36" s="12" t="e">
        <f>ROUND((J36*(1+#REF!)),2)</f>
        <v>#REF!</v>
      </c>
      <c r="L36" s="107" t="e">
        <f>#REF!</f>
        <v>#REF!</v>
      </c>
      <c r="M36" s="12">
        <f t="shared" si="6"/>
        <v>1024.9000000000001</v>
      </c>
      <c r="N36" s="12" t="e">
        <f t="shared" si="4"/>
        <v>#REF!</v>
      </c>
      <c r="P36" s="143"/>
      <c r="Q36" s="149" t="e">
        <f t="shared" si="5"/>
        <v>#REF!</v>
      </c>
      <c r="R36" s="149" t="e">
        <f t="shared" si="7"/>
        <v>#REF!</v>
      </c>
    </row>
    <row r="37" spans="2:20" s="31" customFormat="1" ht="24" customHeight="1">
      <c r="B37" s="27" t="s">
        <v>811</v>
      </c>
      <c r="C37" s="10" t="s">
        <v>508</v>
      </c>
      <c r="D37" s="112" t="s">
        <v>508</v>
      </c>
      <c r="E37" s="9" t="s">
        <v>831</v>
      </c>
      <c r="F37" s="28"/>
      <c r="G37" s="29"/>
      <c r="H37" s="10" t="s">
        <v>200</v>
      </c>
      <c r="I37" s="11">
        <f>'[42]TER-REG-010'!$L$50</f>
        <v>33.6</v>
      </c>
      <c r="J37" s="12">
        <v>2.29</v>
      </c>
      <c r="K37" s="12" t="e">
        <f>ROUND((J37*(1+#REF!)),2)</f>
        <v>#REF!</v>
      </c>
      <c r="L37" s="107" t="e">
        <f>#REF!</f>
        <v>#REF!</v>
      </c>
      <c r="M37" s="12">
        <f t="shared" si="6"/>
        <v>76.94</v>
      </c>
      <c r="N37" s="12" t="e">
        <f t="shared" si="4"/>
        <v>#REF!</v>
      </c>
      <c r="P37" s="143"/>
      <c r="Q37" s="149" t="e">
        <f t="shared" si="5"/>
        <v>#REF!</v>
      </c>
      <c r="R37" s="149" t="e">
        <f>R36+Q37</f>
        <v>#REF!</v>
      </c>
    </row>
    <row r="38" spans="2:20" s="31" customFormat="1" ht="9.6" customHeight="1">
      <c r="B38" s="186"/>
      <c r="C38" s="182"/>
      <c r="D38" s="182"/>
      <c r="E38" s="183"/>
      <c r="F38" s="184"/>
      <c r="G38" s="185"/>
      <c r="H38" s="186"/>
      <c r="I38" s="186"/>
      <c r="J38" s="187"/>
      <c r="K38" s="187"/>
      <c r="L38" s="187"/>
      <c r="M38" s="155"/>
      <c r="N38" s="155"/>
      <c r="O38" s="155"/>
      <c r="P38" s="155"/>
      <c r="Q38" s="159"/>
      <c r="R38" s="159"/>
      <c r="T38" s="143"/>
    </row>
    <row r="39" spans="2:20" s="31" customFormat="1" ht="30" customHeight="1">
      <c r="B39" s="141" t="s">
        <v>814</v>
      </c>
      <c r="C39" s="114"/>
      <c r="D39" s="114"/>
      <c r="E39" s="45" t="s">
        <v>22</v>
      </c>
      <c r="F39" s="46"/>
      <c r="G39" s="47"/>
      <c r="H39" s="22"/>
      <c r="I39" s="23"/>
      <c r="J39" s="24"/>
      <c r="K39" s="24"/>
      <c r="L39" s="24"/>
      <c r="M39" s="176">
        <f>SUM(M40:M57)</f>
        <v>165238.03999999998</v>
      </c>
      <c r="N39" s="176" t="e">
        <f>SUM(N40:N58)</f>
        <v>#REF!</v>
      </c>
      <c r="O39" s="176"/>
      <c r="P39" s="176"/>
      <c r="Q39" s="177" t="e">
        <f>SUM(Q40:Q58)</f>
        <v>#REF!</v>
      </c>
      <c r="R39" s="23"/>
      <c r="T39" s="143" t="e">
        <f>N39='ORÇAMENTO_LOT-C-N_DESON'!#REF!</f>
        <v>#REF!</v>
      </c>
    </row>
    <row r="40" spans="2:20" s="31" customFormat="1" ht="34.15" customHeight="1">
      <c r="B40" s="27" t="s">
        <v>414</v>
      </c>
      <c r="C40" s="10" t="s">
        <v>508</v>
      </c>
      <c r="D40" s="112" t="s">
        <v>508</v>
      </c>
      <c r="E40" s="9" t="s">
        <v>532</v>
      </c>
      <c r="F40" s="28"/>
      <c r="G40" s="29"/>
      <c r="H40" s="10" t="s">
        <v>205</v>
      </c>
      <c r="I40" s="11">
        <f>'[43]DRE-TUB-065'!$L$58</f>
        <v>20</v>
      </c>
      <c r="J40" s="12">
        <v>75.25</v>
      </c>
      <c r="K40" s="12" t="e">
        <f>ROUND((J40*(1+#REF!)),2)</f>
        <v>#REF!</v>
      </c>
      <c r="L40" s="107" t="e">
        <f>#REF!</f>
        <v>#REF!</v>
      </c>
      <c r="M40" s="12">
        <f>TRUNC(I40*J40,2)</f>
        <v>1505</v>
      </c>
      <c r="N40" s="12" t="e">
        <f t="shared" ref="N40:N58" si="8">ROUND(I40*K40,2)</f>
        <v>#REF!</v>
      </c>
      <c r="P40" s="143"/>
      <c r="Q40" s="149" t="e">
        <f t="shared" ref="Q40:Q58" si="9">N40/$N$118</f>
        <v>#REF!</v>
      </c>
      <c r="R40" s="149" t="e">
        <f t="shared" ref="R40:R58" si="10">R39+Q40</f>
        <v>#REF!</v>
      </c>
      <c r="T40" s="31" t="e">
        <f>N40='ORÇAMENTO_LOT-C-N_DESON'!#REF!</f>
        <v>#REF!</v>
      </c>
    </row>
    <row r="41" spans="2:20" s="31" customFormat="1" ht="34.15" customHeight="1">
      <c r="B41" s="27" t="s">
        <v>6</v>
      </c>
      <c r="C41" s="10" t="s">
        <v>508</v>
      </c>
      <c r="D41" s="112" t="s">
        <v>508</v>
      </c>
      <c r="E41" s="9" t="s">
        <v>534</v>
      </c>
      <c r="F41" s="28"/>
      <c r="G41" s="29"/>
      <c r="H41" s="10" t="s">
        <v>205</v>
      </c>
      <c r="I41" s="11">
        <f>'[43]DRE-TUB-075'!$L$57</f>
        <v>35</v>
      </c>
      <c r="J41" s="12">
        <v>143.21</v>
      </c>
      <c r="K41" s="12" t="e">
        <f>ROUND((J41*(1+#REF!)),2)</f>
        <v>#REF!</v>
      </c>
      <c r="L41" s="107" t="e">
        <f>#REF!</f>
        <v>#REF!</v>
      </c>
      <c r="M41" s="12">
        <f>TRUNC(I41*J41,2)</f>
        <v>5012.3500000000004</v>
      </c>
      <c r="N41" s="12" t="e">
        <f t="shared" si="8"/>
        <v>#REF!</v>
      </c>
      <c r="P41" s="143"/>
      <c r="Q41" s="149" t="e">
        <f t="shared" si="9"/>
        <v>#REF!</v>
      </c>
      <c r="R41" s="149" t="e">
        <f t="shared" si="10"/>
        <v>#REF!</v>
      </c>
    </row>
    <row r="42" spans="2:20" s="31" customFormat="1" ht="24.95" customHeight="1">
      <c r="B42" s="27" t="s">
        <v>30</v>
      </c>
      <c r="C42" s="10" t="s">
        <v>508</v>
      </c>
      <c r="D42" s="112" t="s">
        <v>508</v>
      </c>
      <c r="E42" s="9" t="s">
        <v>540</v>
      </c>
      <c r="F42" s="28"/>
      <c r="G42" s="29"/>
      <c r="H42" s="10" t="s">
        <v>229</v>
      </c>
      <c r="I42" s="11">
        <f>'[43]DRE-CON-005'!$K$60</f>
        <v>10.879999999999999</v>
      </c>
      <c r="J42" s="12">
        <v>301.77999999999997</v>
      </c>
      <c r="K42" s="12" t="e">
        <f>ROUND((J42*(1+#REF!)),2)</f>
        <v>#REF!</v>
      </c>
      <c r="L42" s="107" t="e">
        <f>#REF!</f>
        <v>#REF!</v>
      </c>
      <c r="M42" s="12">
        <f t="shared" ref="M42:M58" si="11">TRUNC(I42*J42,2)</f>
        <v>3283.36</v>
      </c>
      <c r="N42" s="12" t="e">
        <f t="shared" si="8"/>
        <v>#REF!</v>
      </c>
      <c r="P42" s="143"/>
      <c r="Q42" s="149" t="e">
        <f t="shared" si="9"/>
        <v>#REF!</v>
      </c>
      <c r="R42" s="149" t="e">
        <f t="shared" si="10"/>
        <v>#REF!</v>
      </c>
    </row>
    <row r="43" spans="2:20" s="31" customFormat="1" ht="24.95" customHeight="1">
      <c r="B43" s="27" t="s">
        <v>31</v>
      </c>
      <c r="C43" s="10" t="s">
        <v>508</v>
      </c>
      <c r="D43" s="112" t="s">
        <v>508</v>
      </c>
      <c r="E43" s="9" t="s">
        <v>542</v>
      </c>
      <c r="F43" s="28"/>
      <c r="G43" s="29"/>
      <c r="H43" s="10" t="s">
        <v>200</v>
      </c>
      <c r="I43" s="11">
        <f>'[43]DRE-FOR-005'!$K$60</f>
        <v>31</v>
      </c>
      <c r="J43" s="12">
        <v>24.55</v>
      </c>
      <c r="K43" s="12" t="e">
        <f>ROUND((J43*(1+#REF!)),2)</f>
        <v>#REF!</v>
      </c>
      <c r="L43" s="107" t="e">
        <f>#REF!</f>
        <v>#REF!</v>
      </c>
      <c r="M43" s="12">
        <f t="shared" si="11"/>
        <v>761.05</v>
      </c>
      <c r="N43" s="12" t="e">
        <f t="shared" si="8"/>
        <v>#REF!</v>
      </c>
      <c r="P43" s="143"/>
      <c r="Q43" s="149" t="e">
        <f t="shared" si="9"/>
        <v>#REF!</v>
      </c>
      <c r="R43" s="149" t="e">
        <f t="shared" si="10"/>
        <v>#REF!</v>
      </c>
    </row>
    <row r="44" spans="2:20" s="31" customFormat="1" ht="24.95" customHeight="1">
      <c r="B44" s="27" t="s">
        <v>419</v>
      </c>
      <c r="C44" s="10" t="s">
        <v>508</v>
      </c>
      <c r="D44" s="112" t="s">
        <v>508</v>
      </c>
      <c r="E44" s="9" t="s">
        <v>596</v>
      </c>
      <c r="F44" s="28"/>
      <c r="G44" s="29"/>
      <c r="H44" s="10" t="s">
        <v>187</v>
      </c>
      <c r="I44" s="11">
        <f>'[43]DRE-ALA-010'!$L$59</f>
        <v>8</v>
      </c>
      <c r="J44" s="12">
        <v>736.27</v>
      </c>
      <c r="K44" s="12" t="e">
        <f>ROUND((J44*(1+#REF!)),2)</f>
        <v>#REF!</v>
      </c>
      <c r="L44" s="107" t="e">
        <f>#REF!</f>
        <v>#REF!</v>
      </c>
      <c r="M44" s="12">
        <f t="shared" si="11"/>
        <v>5890.16</v>
      </c>
      <c r="N44" s="12" t="e">
        <f t="shared" si="8"/>
        <v>#REF!</v>
      </c>
      <c r="P44" s="143"/>
      <c r="Q44" s="149" t="e">
        <f t="shared" si="9"/>
        <v>#REF!</v>
      </c>
      <c r="R44" s="149" t="e">
        <f t="shared" si="10"/>
        <v>#REF!</v>
      </c>
    </row>
    <row r="45" spans="2:20" s="31" customFormat="1" ht="24.95" customHeight="1">
      <c r="B45" s="27" t="s">
        <v>421</v>
      </c>
      <c r="C45" s="10" t="s">
        <v>508</v>
      </c>
      <c r="D45" s="112" t="s">
        <v>508</v>
      </c>
      <c r="E45" s="9" t="s">
        <v>760</v>
      </c>
      <c r="F45" s="28"/>
      <c r="G45" s="29"/>
      <c r="H45" s="10" t="s">
        <v>187</v>
      </c>
      <c r="I45" s="11">
        <f>'[43]DRE-ALA-020'!$L$57</f>
        <v>1</v>
      </c>
      <c r="J45" s="12">
        <v>874.44</v>
      </c>
      <c r="K45" s="12" t="e">
        <f>ROUND((J45*(1+#REF!)),2)</f>
        <v>#REF!</v>
      </c>
      <c r="L45" s="107" t="e">
        <f>#REF!</f>
        <v>#REF!</v>
      </c>
      <c r="M45" s="12">
        <f t="shared" si="11"/>
        <v>874.44</v>
      </c>
      <c r="N45" s="12" t="e">
        <f t="shared" si="8"/>
        <v>#REF!</v>
      </c>
      <c r="P45" s="143"/>
      <c r="Q45" s="149" t="e">
        <f t="shared" si="9"/>
        <v>#REF!</v>
      </c>
      <c r="R45" s="149" t="e">
        <f t="shared" si="10"/>
        <v>#REF!</v>
      </c>
    </row>
    <row r="46" spans="2:20" s="31" customFormat="1" ht="34.15" customHeight="1">
      <c r="B46" s="27" t="s">
        <v>423</v>
      </c>
      <c r="C46" s="10" t="s">
        <v>508</v>
      </c>
      <c r="D46" s="112" t="s">
        <v>508</v>
      </c>
      <c r="E46" s="9" t="s">
        <v>688</v>
      </c>
      <c r="F46" s="28"/>
      <c r="G46" s="29"/>
      <c r="H46" s="10" t="s">
        <v>187</v>
      </c>
      <c r="I46" s="220">
        <f>'[43]DRE-CXS-007_'!$K$58</f>
        <v>3</v>
      </c>
      <c r="J46" s="12">
        <v>1376.5</v>
      </c>
      <c r="K46" s="12" t="e">
        <f>ROUND((J46*(1+#REF!)),2)</f>
        <v>#REF!</v>
      </c>
      <c r="L46" s="107" t="e">
        <f>#REF!</f>
        <v>#REF!</v>
      </c>
      <c r="M46" s="12">
        <f t="shared" si="11"/>
        <v>4129.5</v>
      </c>
      <c r="N46" s="12" t="e">
        <f t="shared" si="8"/>
        <v>#REF!</v>
      </c>
      <c r="P46" s="143"/>
      <c r="Q46" s="149" t="e">
        <f t="shared" si="9"/>
        <v>#REF!</v>
      </c>
      <c r="R46" s="149" t="e">
        <f t="shared" si="10"/>
        <v>#REF!</v>
      </c>
    </row>
    <row r="47" spans="2:20" s="31" customFormat="1" ht="36.6" customHeight="1">
      <c r="B47" s="27" t="s">
        <v>425</v>
      </c>
      <c r="C47" s="10" t="s">
        <v>508</v>
      </c>
      <c r="D47" s="112" t="s">
        <v>508</v>
      </c>
      <c r="E47" s="9" t="s">
        <v>761</v>
      </c>
      <c r="F47" s="28"/>
      <c r="G47" s="29"/>
      <c r="H47" s="10" t="s">
        <v>205</v>
      </c>
      <c r="I47" s="11">
        <f>'[43]RO-40614-sarj'!$L$47</f>
        <v>2028</v>
      </c>
      <c r="J47" s="12">
        <v>30.47</v>
      </c>
      <c r="K47" s="12" t="e">
        <f>ROUND((J47*(1+#REF!)),2)</f>
        <v>#REF!</v>
      </c>
      <c r="L47" s="107" t="e">
        <f>#REF!</f>
        <v>#REF!</v>
      </c>
      <c r="M47" s="12">
        <f t="shared" si="11"/>
        <v>61793.16</v>
      </c>
      <c r="N47" s="12" t="e">
        <f t="shared" si="8"/>
        <v>#REF!</v>
      </c>
      <c r="P47" s="143"/>
      <c r="Q47" s="149" t="e">
        <f t="shared" si="9"/>
        <v>#REF!</v>
      </c>
      <c r="R47" s="149" t="e">
        <f t="shared" si="10"/>
        <v>#REF!</v>
      </c>
    </row>
    <row r="48" spans="2:20" s="31" customFormat="1" ht="36.6" customHeight="1">
      <c r="B48" s="27" t="s">
        <v>427</v>
      </c>
      <c r="C48" s="10" t="s">
        <v>508</v>
      </c>
      <c r="D48" s="112" t="s">
        <v>508</v>
      </c>
      <c r="E48" s="9" t="s">
        <v>644</v>
      </c>
      <c r="F48" s="28"/>
      <c r="G48" s="29"/>
      <c r="H48" s="10" t="s">
        <v>205</v>
      </c>
      <c r="I48" s="11">
        <f>'[43]RO-40649-sarj_cor)'!$L$47</f>
        <v>776</v>
      </c>
      <c r="J48" s="12">
        <v>30.29</v>
      </c>
      <c r="K48" s="12" t="e">
        <f>ROUND((J48*(1+#REF!)),2)</f>
        <v>#REF!</v>
      </c>
      <c r="L48" s="107" t="e">
        <f>#REF!</f>
        <v>#REF!</v>
      </c>
      <c r="M48" s="12">
        <f t="shared" si="11"/>
        <v>23505.040000000001</v>
      </c>
      <c r="N48" s="12" t="e">
        <f t="shared" si="8"/>
        <v>#REF!</v>
      </c>
      <c r="P48" s="143"/>
      <c r="Q48" s="149" t="e">
        <f t="shared" si="9"/>
        <v>#REF!</v>
      </c>
      <c r="R48" s="149" t="e">
        <f t="shared" si="10"/>
        <v>#REF!</v>
      </c>
    </row>
    <row r="49" spans="2:20" s="31" customFormat="1" ht="36.6" customHeight="1">
      <c r="B49" s="27" t="s">
        <v>429</v>
      </c>
      <c r="C49" s="10" t="s">
        <v>508</v>
      </c>
      <c r="D49" s="112" t="s">
        <v>508</v>
      </c>
      <c r="E49" s="9" t="s">
        <v>762</v>
      </c>
      <c r="F49" s="28"/>
      <c r="G49" s="29"/>
      <c r="H49" s="10" t="s">
        <v>205</v>
      </c>
      <c r="I49" s="11">
        <f>'[43]RO-40638'!$L$48</f>
        <v>224</v>
      </c>
      <c r="J49" s="12">
        <v>32.65</v>
      </c>
      <c r="K49" s="12" t="e">
        <f>ROUND((J49*(1+#REF!)),2)</f>
        <v>#REF!</v>
      </c>
      <c r="L49" s="107" t="e">
        <f>#REF!</f>
        <v>#REF!</v>
      </c>
      <c r="M49" s="12">
        <f t="shared" si="11"/>
        <v>7313.6</v>
      </c>
      <c r="N49" s="12" t="e">
        <f t="shared" si="8"/>
        <v>#REF!</v>
      </c>
      <c r="P49" s="143"/>
      <c r="Q49" s="149" t="e">
        <f t="shared" si="9"/>
        <v>#REF!</v>
      </c>
      <c r="R49" s="149" t="e">
        <f t="shared" si="10"/>
        <v>#REF!</v>
      </c>
    </row>
    <row r="50" spans="2:20" s="31" customFormat="1" ht="36.6" customHeight="1">
      <c r="B50" s="27" t="s">
        <v>485</v>
      </c>
      <c r="C50" s="10" t="s">
        <v>508</v>
      </c>
      <c r="D50" s="112" t="s">
        <v>508</v>
      </c>
      <c r="E50" s="9" t="s">
        <v>763</v>
      </c>
      <c r="F50" s="28"/>
      <c r="G50" s="29"/>
      <c r="H50" s="10" t="s">
        <v>205</v>
      </c>
      <c r="I50" s="11">
        <f>'[43]RO-40519'!$L$57</f>
        <v>235</v>
      </c>
      <c r="J50" s="12">
        <v>14.7</v>
      </c>
      <c r="K50" s="12" t="e">
        <f>ROUND((J50*(1+#REF!)),2)</f>
        <v>#REF!</v>
      </c>
      <c r="L50" s="107" t="e">
        <f>#REF!</f>
        <v>#REF!</v>
      </c>
      <c r="M50" s="12">
        <f t="shared" si="11"/>
        <v>3454.5</v>
      </c>
      <c r="N50" s="12" t="e">
        <f t="shared" si="8"/>
        <v>#REF!</v>
      </c>
      <c r="P50" s="143"/>
      <c r="Q50" s="149" t="e">
        <f t="shared" si="9"/>
        <v>#REF!</v>
      </c>
      <c r="R50" s="149" t="e">
        <f t="shared" si="10"/>
        <v>#REF!</v>
      </c>
    </row>
    <row r="51" spans="2:20" s="31" customFormat="1" ht="36.6" customHeight="1">
      <c r="B51" s="27" t="s">
        <v>486</v>
      </c>
      <c r="C51" s="10" t="s">
        <v>508</v>
      </c>
      <c r="D51" s="112" t="s">
        <v>508</v>
      </c>
      <c r="E51" s="9" t="s">
        <v>764</v>
      </c>
      <c r="F51" s="28" t="s">
        <v>205</v>
      </c>
      <c r="G51" s="29">
        <v>68.34</v>
      </c>
      <c r="H51" s="10" t="s">
        <v>205</v>
      </c>
      <c r="I51" s="11">
        <f>'[43]RO-40554'!$L$57</f>
        <v>113</v>
      </c>
      <c r="J51" s="12">
        <v>68.34</v>
      </c>
      <c r="K51" s="12" t="e">
        <f>ROUND((J51*(1+#REF!)),2)</f>
        <v>#REF!</v>
      </c>
      <c r="L51" s="107" t="e">
        <f>#REF!</f>
        <v>#REF!</v>
      </c>
      <c r="M51" s="12">
        <f t="shared" si="11"/>
        <v>7722.42</v>
      </c>
      <c r="N51" s="12" t="e">
        <f t="shared" si="8"/>
        <v>#REF!</v>
      </c>
      <c r="P51" s="143"/>
      <c r="Q51" s="149" t="e">
        <f t="shared" si="9"/>
        <v>#REF!</v>
      </c>
      <c r="R51" s="149" t="e">
        <f t="shared" si="10"/>
        <v>#REF!</v>
      </c>
    </row>
    <row r="52" spans="2:20" s="31" customFormat="1" ht="36.6" customHeight="1">
      <c r="B52" s="150" t="s">
        <v>771</v>
      </c>
      <c r="C52" s="151" t="s">
        <v>508</v>
      </c>
      <c r="D52" s="152" t="s">
        <v>508</v>
      </c>
      <c r="E52" s="153" t="s">
        <v>647</v>
      </c>
      <c r="F52" s="157"/>
      <c r="G52" s="158"/>
      <c r="H52" s="151" t="s">
        <v>200</v>
      </c>
      <c r="I52" s="154">
        <f>'[43]RO-43247'!$K$59</f>
        <v>133</v>
      </c>
      <c r="J52" s="155">
        <v>27.21</v>
      </c>
      <c r="K52" s="155" t="e">
        <f>ROUND((J52*(1+#REF!)),2)</f>
        <v>#REF!</v>
      </c>
      <c r="L52" s="156" t="e">
        <f>#REF!</f>
        <v>#REF!</v>
      </c>
      <c r="M52" s="155">
        <f t="shared" si="11"/>
        <v>3618.93</v>
      </c>
      <c r="N52" s="155" t="e">
        <f t="shared" si="8"/>
        <v>#REF!</v>
      </c>
      <c r="O52" s="241"/>
      <c r="P52" s="242"/>
      <c r="Q52" s="159" t="e">
        <f t="shared" si="9"/>
        <v>#REF!</v>
      </c>
      <c r="R52" s="159" t="e">
        <f t="shared" si="10"/>
        <v>#REF!</v>
      </c>
    </row>
    <row r="53" spans="2:20" s="31" customFormat="1" ht="61.9" customHeight="1">
      <c r="B53" s="27" t="s">
        <v>772</v>
      </c>
      <c r="C53" s="10" t="s">
        <v>508</v>
      </c>
      <c r="D53" s="112" t="s">
        <v>508</v>
      </c>
      <c r="E53" s="9" t="s">
        <v>768</v>
      </c>
      <c r="F53" s="28" t="s">
        <v>205</v>
      </c>
      <c r="G53" s="29">
        <v>65.92</v>
      </c>
      <c r="H53" s="10" t="s">
        <v>205</v>
      </c>
      <c r="I53" s="11">
        <f>'[43]RO-42935'!$L$57</f>
        <v>515</v>
      </c>
      <c r="J53" s="12">
        <v>65.92</v>
      </c>
      <c r="K53" s="12" t="e">
        <f>ROUND((J53*(1+#REF!)),2)</f>
        <v>#REF!</v>
      </c>
      <c r="L53" s="107" t="e">
        <f>#REF!</f>
        <v>#REF!</v>
      </c>
      <c r="M53" s="12">
        <f t="shared" si="11"/>
        <v>33948.800000000003</v>
      </c>
      <c r="N53" s="12" t="e">
        <f t="shared" si="8"/>
        <v>#REF!</v>
      </c>
      <c r="P53" s="143"/>
      <c r="Q53" s="149" t="e">
        <f t="shared" si="9"/>
        <v>#REF!</v>
      </c>
      <c r="R53" s="149" t="e">
        <f t="shared" si="10"/>
        <v>#REF!</v>
      </c>
    </row>
    <row r="54" spans="2:20" s="31" customFormat="1" ht="35.450000000000003" customHeight="1">
      <c r="B54" s="27" t="s">
        <v>773</v>
      </c>
      <c r="C54" s="10" t="s">
        <v>508</v>
      </c>
      <c r="D54" s="112" t="s">
        <v>508</v>
      </c>
      <c r="E54" s="9" t="s">
        <v>769</v>
      </c>
      <c r="F54" s="28" t="s">
        <v>755</v>
      </c>
      <c r="G54" s="29">
        <v>70.56</v>
      </c>
      <c r="H54" s="10" t="s">
        <v>755</v>
      </c>
      <c r="I54" s="11">
        <f>'[43]RO-40974'!$L$57</f>
        <v>5</v>
      </c>
      <c r="J54" s="12">
        <v>70.56</v>
      </c>
      <c r="K54" s="12" t="e">
        <f>ROUND((J54*(1+#REF!)),2)</f>
        <v>#REF!</v>
      </c>
      <c r="L54" s="107" t="e">
        <f>#REF!</f>
        <v>#REF!</v>
      </c>
      <c r="M54" s="12">
        <f t="shared" si="11"/>
        <v>352.8</v>
      </c>
      <c r="N54" s="12" t="e">
        <f t="shared" si="8"/>
        <v>#REF!</v>
      </c>
      <c r="P54" s="143"/>
      <c r="Q54" s="149" t="e">
        <f t="shared" si="9"/>
        <v>#REF!</v>
      </c>
      <c r="R54" s="149" t="e">
        <f t="shared" si="10"/>
        <v>#REF!</v>
      </c>
    </row>
    <row r="55" spans="2:20" s="31" customFormat="1" ht="36.6" customHeight="1">
      <c r="B55" s="27" t="s">
        <v>774</v>
      </c>
      <c r="C55" s="10" t="s">
        <v>508</v>
      </c>
      <c r="D55" s="112" t="s">
        <v>508</v>
      </c>
      <c r="E55" s="9" t="s">
        <v>765</v>
      </c>
      <c r="F55" s="28"/>
      <c r="G55" s="29"/>
      <c r="H55" s="10" t="s">
        <v>187</v>
      </c>
      <c r="I55" s="11">
        <f>'[43]SDA-01'!$K$52</f>
        <v>25</v>
      </c>
      <c r="J55" s="12">
        <v>67.650000000000006</v>
      </c>
      <c r="K55" s="12" t="e">
        <f>ROUND((J55*(1+#REF!)),2)</f>
        <v>#REF!</v>
      </c>
      <c r="L55" s="107" t="e">
        <f>#REF!</f>
        <v>#REF!</v>
      </c>
      <c r="M55" s="12">
        <f t="shared" si="11"/>
        <v>1691.25</v>
      </c>
      <c r="N55" s="12" t="e">
        <f t="shared" si="8"/>
        <v>#REF!</v>
      </c>
      <c r="P55" s="143"/>
      <c r="Q55" s="149" t="e">
        <f t="shared" si="9"/>
        <v>#REF!</v>
      </c>
      <c r="R55" s="149" t="e">
        <f t="shared" si="10"/>
        <v>#REF!</v>
      </c>
    </row>
    <row r="56" spans="2:20" s="31" customFormat="1" ht="36.6" customHeight="1">
      <c r="B56" s="27" t="s">
        <v>775</v>
      </c>
      <c r="C56" s="10" t="s">
        <v>508</v>
      </c>
      <c r="D56" s="112" t="s">
        <v>508</v>
      </c>
      <c r="E56" s="9" t="s">
        <v>766</v>
      </c>
      <c r="F56" s="28"/>
      <c r="G56" s="29"/>
      <c r="H56" s="10" t="s">
        <v>187</v>
      </c>
      <c r="I56" s="11">
        <f>'[43]SDA-02'!$K$50</f>
        <v>2</v>
      </c>
      <c r="J56" s="12">
        <v>82.12</v>
      </c>
      <c r="K56" s="12" t="e">
        <f>ROUND((J56*(1+#REF!)),2)</f>
        <v>#REF!</v>
      </c>
      <c r="L56" s="107" t="e">
        <f>#REF!</f>
        <v>#REF!</v>
      </c>
      <c r="M56" s="12">
        <f t="shared" si="11"/>
        <v>164.24</v>
      </c>
      <c r="N56" s="12" t="e">
        <f t="shared" si="8"/>
        <v>#REF!</v>
      </c>
      <c r="P56" s="143"/>
      <c r="Q56" s="149" t="e">
        <f t="shared" si="9"/>
        <v>#REF!</v>
      </c>
      <c r="R56" s="149" t="e">
        <f t="shared" si="10"/>
        <v>#REF!</v>
      </c>
    </row>
    <row r="57" spans="2:20" s="31" customFormat="1" ht="36.6" customHeight="1">
      <c r="B57" s="27" t="s">
        <v>776</v>
      </c>
      <c r="C57" s="10" t="s">
        <v>508</v>
      </c>
      <c r="D57" s="112" t="s">
        <v>508</v>
      </c>
      <c r="E57" s="9" t="s">
        <v>767</v>
      </c>
      <c r="F57" s="28"/>
      <c r="G57" s="29"/>
      <c r="H57" s="10" t="s">
        <v>187</v>
      </c>
      <c r="I57" s="11">
        <f>'[43]SDC-01'!$K$50</f>
        <v>3</v>
      </c>
      <c r="J57" s="12">
        <v>72.48</v>
      </c>
      <c r="K57" s="12" t="e">
        <f>ROUND((J57*(1+#REF!)),2)</f>
        <v>#REF!</v>
      </c>
      <c r="L57" s="107" t="e">
        <f>#REF!</f>
        <v>#REF!</v>
      </c>
      <c r="M57" s="12">
        <f t="shared" si="11"/>
        <v>217.44</v>
      </c>
      <c r="N57" s="12" t="e">
        <f t="shared" si="8"/>
        <v>#REF!</v>
      </c>
      <c r="P57" s="143"/>
      <c r="Q57" s="149" t="e">
        <f t="shared" si="9"/>
        <v>#REF!</v>
      </c>
      <c r="R57" s="149" t="e">
        <f t="shared" si="10"/>
        <v>#REF!</v>
      </c>
    </row>
    <row r="58" spans="2:20" s="31" customFormat="1" ht="36.6" customHeight="1">
      <c r="B58" s="27" t="s">
        <v>777</v>
      </c>
      <c r="C58" s="10" t="s">
        <v>508</v>
      </c>
      <c r="D58" s="112" t="s">
        <v>508</v>
      </c>
      <c r="E58" s="9" t="s">
        <v>770</v>
      </c>
      <c r="F58" s="28"/>
      <c r="G58" s="29"/>
      <c r="H58" s="10" t="s">
        <v>187</v>
      </c>
      <c r="I58" s="11">
        <f>'[43]DES-01'!$K$64</f>
        <v>30</v>
      </c>
      <c r="J58" s="12">
        <v>166.93874838000002</v>
      </c>
      <c r="K58" s="12" t="e">
        <f>ROUND((J58*(1+#REF!)),2)</f>
        <v>#REF!</v>
      </c>
      <c r="L58" s="107" t="e">
        <f>#REF!</f>
        <v>#REF!</v>
      </c>
      <c r="M58" s="12">
        <f t="shared" si="11"/>
        <v>5008.16</v>
      </c>
      <c r="N58" s="12" t="e">
        <f t="shared" si="8"/>
        <v>#REF!</v>
      </c>
      <c r="P58" s="143"/>
      <c r="Q58" s="149" t="e">
        <f t="shared" si="9"/>
        <v>#REF!</v>
      </c>
      <c r="R58" s="149" t="e">
        <f t="shared" si="10"/>
        <v>#REF!</v>
      </c>
    </row>
    <row r="59" spans="2:20" s="31" customFormat="1" ht="9.6" customHeight="1">
      <c r="B59" s="123"/>
      <c r="C59" s="124"/>
      <c r="D59" s="124"/>
      <c r="E59" s="125"/>
      <c r="F59" s="126"/>
      <c r="G59" s="127"/>
      <c r="H59" s="123"/>
      <c r="I59" s="123"/>
      <c r="J59" s="128"/>
      <c r="K59" s="128"/>
      <c r="L59" s="128"/>
      <c r="M59" s="12"/>
      <c r="N59" s="12"/>
      <c r="O59" s="12"/>
      <c r="P59" s="12"/>
      <c r="Q59" s="149"/>
      <c r="R59" s="149"/>
      <c r="T59" s="143"/>
    </row>
    <row r="60" spans="2:20" s="31" customFormat="1" ht="30" customHeight="1">
      <c r="B60" s="141" t="s">
        <v>471</v>
      </c>
      <c r="C60" s="114"/>
      <c r="D60" s="114"/>
      <c r="E60" s="45" t="s">
        <v>5</v>
      </c>
      <c r="F60" s="46"/>
      <c r="G60" s="47"/>
      <c r="H60" s="22"/>
      <c r="I60" s="23"/>
      <c r="J60" s="24"/>
      <c r="K60" s="24"/>
      <c r="L60" s="24"/>
      <c r="M60" s="176" t="e">
        <f>SUM(M61:M69)</f>
        <v>#REF!</v>
      </c>
      <c r="N60" s="176" t="e">
        <f>SUM(N61:N69)</f>
        <v>#REF!</v>
      </c>
      <c r="O60" s="176"/>
      <c r="P60" s="176"/>
      <c r="Q60" s="177" t="e">
        <f>SUM(Q61:Q69)</f>
        <v>#REF!</v>
      </c>
      <c r="R60" s="23"/>
      <c r="T60" s="143"/>
    </row>
    <row r="61" spans="2:20" s="31" customFormat="1" ht="28.9" customHeight="1">
      <c r="B61" s="27" t="s">
        <v>431</v>
      </c>
      <c r="C61" s="10" t="s">
        <v>508</v>
      </c>
      <c r="D61" s="112" t="s">
        <v>508</v>
      </c>
      <c r="E61" s="9" t="s">
        <v>649</v>
      </c>
      <c r="F61" s="28"/>
      <c r="G61" s="29"/>
      <c r="H61" s="10" t="s">
        <v>3</v>
      </c>
      <c r="I61" s="13" t="e">
        <f>#REF!</f>
        <v>#REF!</v>
      </c>
      <c r="J61" s="12">
        <v>0.8</v>
      </c>
      <c r="K61" s="12" t="e">
        <f>ROUND((J61*(1+#REF!)),2)</f>
        <v>#REF!</v>
      </c>
      <c r="L61" s="107" t="e">
        <f>#REF!</f>
        <v>#REF!</v>
      </c>
      <c r="M61" s="12" t="e">
        <f>TRUNC(I61*J61,2)</f>
        <v>#REF!</v>
      </c>
      <c r="N61" s="12" t="e">
        <f t="shared" ref="N61:N69" si="12">ROUND(I61*K61,2)</f>
        <v>#REF!</v>
      </c>
      <c r="P61" s="143"/>
      <c r="Q61" s="149" t="e">
        <f t="shared" ref="Q61:Q69" si="13">N61/$N$118</f>
        <v>#REF!</v>
      </c>
      <c r="R61" s="149" t="e">
        <f t="shared" ref="R61:R69" si="14">R60+Q61</f>
        <v>#REF!</v>
      </c>
    </row>
    <row r="62" spans="2:20" s="31" customFormat="1" ht="51.6" customHeight="1">
      <c r="B62" s="27" t="s">
        <v>436</v>
      </c>
      <c r="C62" s="10" t="s">
        <v>508</v>
      </c>
      <c r="D62" s="112" t="s">
        <v>508</v>
      </c>
      <c r="E62" s="9" t="s">
        <v>778</v>
      </c>
      <c r="F62" s="28" t="s">
        <v>229</v>
      </c>
      <c r="G62" s="29">
        <v>14.47</v>
      </c>
      <c r="H62" s="10" t="s">
        <v>4</v>
      </c>
      <c r="I62" s="13" t="e">
        <f>#REF!</f>
        <v>#REF!</v>
      </c>
      <c r="J62" s="168">
        <v>14.47</v>
      </c>
      <c r="K62" s="12" t="e">
        <f>ROUND((J62*(1+#REF!)),2)</f>
        <v>#REF!</v>
      </c>
      <c r="L62" s="107" t="e">
        <f>#REF!</f>
        <v>#REF!</v>
      </c>
      <c r="M62" s="12" t="e">
        <f t="shared" ref="M62:M69" si="15">TRUNC(I62*J62,2)</f>
        <v>#REF!</v>
      </c>
      <c r="N62" s="12" t="e">
        <f t="shared" si="12"/>
        <v>#REF!</v>
      </c>
      <c r="P62" s="143"/>
      <c r="Q62" s="149" t="e">
        <f t="shared" si="13"/>
        <v>#REF!</v>
      </c>
      <c r="R62" s="149" t="e">
        <f t="shared" si="14"/>
        <v>#REF!</v>
      </c>
    </row>
    <row r="63" spans="2:20" s="31" customFormat="1" ht="32.450000000000003" customHeight="1">
      <c r="B63" s="27" t="s">
        <v>438</v>
      </c>
      <c r="C63" s="10" t="s">
        <v>508</v>
      </c>
      <c r="D63" s="112" t="s">
        <v>508</v>
      </c>
      <c r="E63" s="9" t="s">
        <v>779</v>
      </c>
      <c r="F63" s="234" t="s">
        <v>780</v>
      </c>
      <c r="G63" s="235">
        <v>0.85</v>
      </c>
      <c r="H63" s="10" t="s">
        <v>234</v>
      </c>
      <c r="I63" s="11" t="e">
        <f>#REF!</f>
        <v>#REF!</v>
      </c>
      <c r="J63" s="12">
        <v>0.85</v>
      </c>
      <c r="K63" s="12" t="e">
        <f>ROUND((J63*(1+#REF!)),2)</f>
        <v>#REF!</v>
      </c>
      <c r="L63" s="107" t="e">
        <f>#REF!</f>
        <v>#REF!</v>
      </c>
      <c r="M63" s="12" t="e">
        <f>TRUNC(I63*J63,2)</f>
        <v>#REF!</v>
      </c>
      <c r="N63" s="12" t="e">
        <f t="shared" si="12"/>
        <v>#REF!</v>
      </c>
      <c r="P63" s="143"/>
      <c r="Q63" s="149" t="e">
        <f t="shared" si="13"/>
        <v>#REF!</v>
      </c>
      <c r="R63" s="149" t="e">
        <f t="shared" si="14"/>
        <v>#REF!</v>
      </c>
    </row>
    <row r="64" spans="2:20" s="31" customFormat="1" ht="30" customHeight="1">
      <c r="B64" s="27" t="s">
        <v>440</v>
      </c>
      <c r="C64" s="10" t="s">
        <v>508</v>
      </c>
      <c r="D64" s="112" t="s">
        <v>508</v>
      </c>
      <c r="E64" s="9" t="s">
        <v>651</v>
      </c>
      <c r="F64" s="28"/>
      <c r="G64" s="29"/>
      <c r="H64" s="10" t="s">
        <v>3</v>
      </c>
      <c r="I64" s="13" t="e">
        <f>#REF!</f>
        <v>#REF!</v>
      </c>
      <c r="J64" s="12">
        <v>6.3</v>
      </c>
      <c r="K64" s="12" t="e">
        <f>ROUND((J64*(1+#REF!)),2)</f>
        <v>#REF!</v>
      </c>
      <c r="L64" s="107" t="e">
        <f>#REF!</f>
        <v>#REF!</v>
      </c>
      <c r="M64" s="12" t="e">
        <f t="shared" si="15"/>
        <v>#REF!</v>
      </c>
      <c r="N64" s="12" t="e">
        <f t="shared" si="12"/>
        <v>#REF!</v>
      </c>
      <c r="P64" s="143"/>
      <c r="Q64" s="149" t="e">
        <f t="shared" si="13"/>
        <v>#REF!</v>
      </c>
      <c r="R64" s="149" t="e">
        <f t="shared" si="14"/>
        <v>#REF!</v>
      </c>
    </row>
    <row r="65" spans="2:20" s="31" customFormat="1" ht="30" customHeight="1">
      <c r="B65" s="150" t="s">
        <v>443</v>
      </c>
      <c r="C65" s="151" t="s">
        <v>508</v>
      </c>
      <c r="D65" s="152" t="s">
        <v>508</v>
      </c>
      <c r="E65" s="153" t="s">
        <v>653</v>
      </c>
      <c r="F65" s="157"/>
      <c r="G65" s="158"/>
      <c r="H65" s="151" t="s">
        <v>3</v>
      </c>
      <c r="I65" s="162" t="e">
        <f>#REF!</f>
        <v>#REF!</v>
      </c>
      <c r="J65" s="162">
        <v>1.33</v>
      </c>
      <c r="K65" s="155" t="e">
        <f>ROUND((J65*(1+#REF!)),2)</f>
        <v>#REF!</v>
      </c>
      <c r="L65" s="156" t="e">
        <f>#REF!</f>
        <v>#REF!</v>
      </c>
      <c r="M65" s="155" t="e">
        <f t="shared" si="15"/>
        <v>#REF!</v>
      </c>
      <c r="N65" s="155" t="e">
        <f t="shared" si="12"/>
        <v>#REF!</v>
      </c>
      <c r="O65" s="241"/>
      <c r="P65" s="242"/>
      <c r="Q65" s="159" t="e">
        <f t="shared" si="13"/>
        <v>#REF!</v>
      </c>
      <c r="R65" s="159" t="e">
        <f t="shared" si="14"/>
        <v>#REF!</v>
      </c>
    </row>
    <row r="66" spans="2:20" s="31" customFormat="1" ht="49.9" customHeight="1">
      <c r="B66" s="27" t="s">
        <v>446</v>
      </c>
      <c r="C66" s="10" t="s">
        <v>508</v>
      </c>
      <c r="D66" s="112" t="s">
        <v>508</v>
      </c>
      <c r="E66" s="9" t="s">
        <v>654</v>
      </c>
      <c r="F66" s="28"/>
      <c r="G66" s="29"/>
      <c r="H66" s="10" t="s">
        <v>4</v>
      </c>
      <c r="I66" s="13" t="e">
        <f>#REF!</f>
        <v>#REF!</v>
      </c>
      <c r="J66" s="144">
        <v>921.38</v>
      </c>
      <c r="K66" s="12" t="e">
        <f>ROUND((J66*(1+#REF!)),2)</f>
        <v>#REF!</v>
      </c>
      <c r="L66" s="107" t="e">
        <f>#REF!</f>
        <v>#REF!</v>
      </c>
      <c r="M66" s="12" t="e">
        <f t="shared" si="15"/>
        <v>#REF!</v>
      </c>
      <c r="N66" s="12" t="e">
        <f t="shared" si="12"/>
        <v>#REF!</v>
      </c>
      <c r="P66" s="143"/>
      <c r="Q66" s="149" t="e">
        <f t="shared" si="13"/>
        <v>#REF!</v>
      </c>
      <c r="R66" s="149" t="e">
        <f t="shared" si="14"/>
        <v>#REF!</v>
      </c>
    </row>
    <row r="67" spans="2:20" s="31" customFormat="1" ht="30" customHeight="1">
      <c r="B67" s="27" t="s">
        <v>448</v>
      </c>
      <c r="C67" s="10" t="s">
        <v>508</v>
      </c>
      <c r="D67" s="112" t="s">
        <v>508</v>
      </c>
      <c r="E67" s="9" t="s">
        <v>781</v>
      </c>
      <c r="F67" s="28" t="s">
        <v>780</v>
      </c>
      <c r="G67" s="29">
        <v>1.1200000000000001</v>
      </c>
      <c r="H67" s="10" t="s">
        <v>170</v>
      </c>
      <c r="I67" s="13" t="e">
        <f>#REF!</f>
        <v>#REF!</v>
      </c>
      <c r="J67" s="13">
        <v>1.1200000000000001</v>
      </c>
      <c r="K67" s="12" t="e">
        <f>ROUND((J67*(1+#REF!)),2)</f>
        <v>#REF!</v>
      </c>
      <c r="L67" s="107" t="e">
        <f>#REF!</f>
        <v>#REF!</v>
      </c>
      <c r="M67" s="12" t="e">
        <f t="shared" si="15"/>
        <v>#REF!</v>
      </c>
      <c r="N67" s="12" t="e">
        <f t="shared" si="12"/>
        <v>#REF!</v>
      </c>
      <c r="P67" s="143"/>
      <c r="Q67" s="149" t="e">
        <f t="shared" si="13"/>
        <v>#REF!</v>
      </c>
      <c r="R67" s="149" t="e">
        <f t="shared" si="14"/>
        <v>#REF!</v>
      </c>
    </row>
    <row r="68" spans="2:20" s="31" customFormat="1" ht="30" customHeight="1">
      <c r="B68" s="27" t="s">
        <v>450</v>
      </c>
      <c r="C68" s="10" t="s">
        <v>508</v>
      </c>
      <c r="D68" s="112" t="s">
        <v>508</v>
      </c>
      <c r="E68" s="9" t="s">
        <v>737</v>
      </c>
      <c r="F68" s="28"/>
      <c r="G68" s="29"/>
      <c r="H68" s="10" t="s">
        <v>738</v>
      </c>
      <c r="I68" s="13" t="e">
        <f>#REF!</f>
        <v>#REF!</v>
      </c>
      <c r="J68" s="13">
        <v>0.46</v>
      </c>
      <c r="K68" s="12" t="e">
        <f>ROUND((J68*(1+#REF!)),2)</f>
        <v>#REF!</v>
      </c>
      <c r="L68" s="107" t="e">
        <f>#REF!</f>
        <v>#REF!</v>
      </c>
      <c r="M68" s="12" t="e">
        <f t="shared" si="15"/>
        <v>#REF!</v>
      </c>
      <c r="N68" s="12" t="e">
        <f t="shared" si="12"/>
        <v>#REF!</v>
      </c>
      <c r="P68" s="143"/>
      <c r="Q68" s="149" t="e">
        <f t="shared" si="13"/>
        <v>#REF!</v>
      </c>
      <c r="R68" s="149" t="e">
        <f t="shared" si="14"/>
        <v>#REF!</v>
      </c>
    </row>
    <row r="69" spans="2:20" s="31" customFormat="1" ht="30" customHeight="1">
      <c r="B69" s="27" t="s">
        <v>452</v>
      </c>
      <c r="C69" s="10" t="s">
        <v>508</v>
      </c>
      <c r="D69" s="112" t="s">
        <v>508</v>
      </c>
      <c r="E69" s="9" t="s">
        <v>739</v>
      </c>
      <c r="F69" s="28"/>
      <c r="G69" s="29"/>
      <c r="H69" s="10" t="s">
        <v>738</v>
      </c>
      <c r="I69" s="13" t="e">
        <f>#REF!</f>
        <v>#REF!</v>
      </c>
      <c r="J69" s="13">
        <v>0.46</v>
      </c>
      <c r="K69" s="12" t="e">
        <f>ROUND((J69*(1+#REF!)),2)</f>
        <v>#REF!</v>
      </c>
      <c r="L69" s="107" t="e">
        <f>#REF!</f>
        <v>#REF!</v>
      </c>
      <c r="M69" s="12" t="e">
        <f t="shared" si="15"/>
        <v>#REF!</v>
      </c>
      <c r="N69" s="12" t="e">
        <f t="shared" si="12"/>
        <v>#REF!</v>
      </c>
      <c r="P69" s="143"/>
      <c r="Q69" s="149" t="e">
        <f t="shared" si="13"/>
        <v>#REF!</v>
      </c>
      <c r="R69" s="149" t="e">
        <f t="shared" si="14"/>
        <v>#REF!</v>
      </c>
    </row>
    <row r="70" spans="2:20" s="31" customFormat="1" ht="9.6" customHeight="1">
      <c r="B70" s="123"/>
      <c r="C70" s="124"/>
      <c r="D70" s="124"/>
      <c r="E70" s="125"/>
      <c r="F70" s="126"/>
      <c r="G70" s="127"/>
      <c r="H70" s="123"/>
      <c r="I70" s="123"/>
      <c r="J70" s="128"/>
      <c r="K70" s="128"/>
      <c r="L70" s="128"/>
      <c r="M70" s="12"/>
      <c r="N70" s="12"/>
      <c r="O70" s="12"/>
      <c r="P70" s="12"/>
      <c r="Q70" s="149"/>
      <c r="R70" s="149"/>
      <c r="T70" s="143"/>
    </row>
    <row r="71" spans="2:20" s="31" customFormat="1" ht="30" customHeight="1">
      <c r="B71" s="141" t="s">
        <v>472</v>
      </c>
      <c r="C71" s="114"/>
      <c r="D71" s="114"/>
      <c r="E71" s="45" t="s">
        <v>8</v>
      </c>
      <c r="F71" s="46"/>
      <c r="G71" s="47"/>
      <c r="H71" s="22"/>
      <c r="I71" s="23"/>
      <c r="J71" s="24"/>
      <c r="K71" s="24"/>
      <c r="L71" s="24"/>
      <c r="M71" s="176">
        <f>SUM(M72:M79)</f>
        <v>13491.31</v>
      </c>
      <c r="N71" s="176" t="e">
        <f>SUM(N72:N79)</f>
        <v>#REF!</v>
      </c>
      <c r="O71" s="176"/>
      <c r="P71" s="176"/>
      <c r="Q71" s="177" t="e">
        <f>SUM(Q72:Q79)</f>
        <v>#REF!</v>
      </c>
      <c r="R71" s="23"/>
      <c r="T71" s="143"/>
    </row>
    <row r="72" spans="2:20" s="31" customFormat="1" ht="41.45" customHeight="1">
      <c r="B72" s="27" t="s">
        <v>27</v>
      </c>
      <c r="C72" s="10" t="s">
        <v>508</v>
      </c>
      <c r="D72" s="112" t="s">
        <v>508</v>
      </c>
      <c r="E72" s="9" t="s">
        <v>751</v>
      </c>
      <c r="F72" s="28"/>
      <c r="G72" s="29"/>
      <c r="H72" s="10" t="s">
        <v>7</v>
      </c>
      <c r="I72" s="13">
        <f>'[44]OBR-VIA-245'!$L$59</f>
        <v>0</v>
      </c>
      <c r="J72" s="13">
        <v>1.7</v>
      </c>
      <c r="K72" s="12" t="e">
        <f>ROUND((J72*(1+#REF!)),2)</f>
        <v>#REF!</v>
      </c>
      <c r="L72" s="107" t="e">
        <f>#REF!</f>
        <v>#REF!</v>
      </c>
      <c r="M72" s="12">
        <f t="shared" ref="M72:M79" si="16">TRUNC(I72*J72,2)</f>
        <v>0</v>
      </c>
      <c r="N72" s="12" t="e">
        <f t="shared" ref="N72:N79" si="17">ROUND(I72*K72,2)</f>
        <v>#REF!</v>
      </c>
      <c r="O72" s="241"/>
      <c r="P72" s="242"/>
      <c r="Q72" s="149" t="e">
        <f t="shared" ref="Q72:Q79" si="18">N72/$N$118</f>
        <v>#REF!</v>
      </c>
      <c r="R72" s="149" t="e">
        <f t="shared" ref="R72:R79" si="19">R71+Q72</f>
        <v>#REF!</v>
      </c>
    </row>
    <row r="73" spans="2:20" s="31" customFormat="1" ht="40.9" customHeight="1">
      <c r="B73" s="27" t="s">
        <v>28</v>
      </c>
      <c r="C73" s="10" t="s">
        <v>508</v>
      </c>
      <c r="D73" s="112" t="s">
        <v>508</v>
      </c>
      <c r="E73" s="9" t="s">
        <v>619</v>
      </c>
      <c r="F73" s="28"/>
      <c r="G73" s="29"/>
      <c r="H73" s="10" t="s">
        <v>3</v>
      </c>
      <c r="I73" s="13">
        <f>'[44]OBR-VIA-265'!$L$58</f>
        <v>0</v>
      </c>
      <c r="J73" s="13">
        <v>24.04</v>
      </c>
      <c r="K73" s="12" t="e">
        <f>ROUND((J73*(1+#REF!)),2)</f>
        <v>#REF!</v>
      </c>
      <c r="L73" s="107" t="e">
        <f>#REF!</f>
        <v>#REF!</v>
      </c>
      <c r="M73" s="12">
        <f t="shared" si="16"/>
        <v>0</v>
      </c>
      <c r="N73" s="12" t="e">
        <f t="shared" si="17"/>
        <v>#REF!</v>
      </c>
      <c r="P73" s="143"/>
      <c r="Q73" s="149" t="e">
        <f t="shared" si="18"/>
        <v>#REF!</v>
      </c>
      <c r="R73" s="149" t="e">
        <f t="shared" si="19"/>
        <v>#REF!</v>
      </c>
    </row>
    <row r="74" spans="2:20" s="31" customFormat="1" ht="48.6" customHeight="1">
      <c r="B74" s="27" t="s">
        <v>163</v>
      </c>
      <c r="C74" s="10" t="s">
        <v>508</v>
      </c>
      <c r="D74" s="112" t="s">
        <v>508</v>
      </c>
      <c r="E74" s="9" t="s">
        <v>742</v>
      </c>
      <c r="F74" s="28"/>
      <c r="G74" s="29"/>
      <c r="H74" s="10" t="s">
        <v>3</v>
      </c>
      <c r="I74" s="13">
        <f>'[45]RO-42977'!$L$58</f>
        <v>5.88</v>
      </c>
      <c r="J74" s="13">
        <v>368.55</v>
      </c>
      <c r="K74" s="12" t="e">
        <f>ROUND((J74*(1+#REF!)),2)</f>
        <v>#REF!</v>
      </c>
      <c r="L74" s="107" t="e">
        <f>#REF!</f>
        <v>#REF!</v>
      </c>
      <c r="M74" s="12">
        <f t="shared" si="16"/>
        <v>2167.0700000000002</v>
      </c>
      <c r="N74" s="12" t="e">
        <f t="shared" si="17"/>
        <v>#REF!</v>
      </c>
      <c r="P74" s="143"/>
      <c r="Q74" s="149" t="e">
        <f t="shared" si="18"/>
        <v>#REF!</v>
      </c>
      <c r="R74" s="149" t="e">
        <f t="shared" si="19"/>
        <v>#REF!</v>
      </c>
    </row>
    <row r="75" spans="2:20" s="31" customFormat="1" ht="53.45" customHeight="1">
      <c r="B75" s="27" t="s">
        <v>165</v>
      </c>
      <c r="C75" s="10" t="s">
        <v>508</v>
      </c>
      <c r="D75" s="112" t="s">
        <v>508</v>
      </c>
      <c r="E75" s="9" t="s">
        <v>743</v>
      </c>
      <c r="F75" s="28"/>
      <c r="G75" s="29"/>
      <c r="H75" s="10" t="s">
        <v>3</v>
      </c>
      <c r="I75" s="13">
        <f>'[45]RO-42978'!$L$58</f>
        <v>9.6639999999999997</v>
      </c>
      <c r="J75" s="13">
        <v>340.99</v>
      </c>
      <c r="K75" s="12" t="e">
        <f>ROUND((J75*(1+#REF!)),2)</f>
        <v>#REF!</v>
      </c>
      <c r="L75" s="107" t="e">
        <f>#REF!</f>
        <v>#REF!</v>
      </c>
      <c r="M75" s="12">
        <f t="shared" si="16"/>
        <v>3295.32</v>
      </c>
      <c r="N75" s="12" t="e">
        <f t="shared" si="17"/>
        <v>#REF!</v>
      </c>
      <c r="P75" s="143"/>
      <c r="Q75" s="149" t="e">
        <f t="shared" si="18"/>
        <v>#REF!</v>
      </c>
      <c r="R75" s="149" t="e">
        <f t="shared" si="19"/>
        <v>#REF!</v>
      </c>
    </row>
    <row r="76" spans="2:20" s="31" customFormat="1" ht="50.45" customHeight="1">
      <c r="B76" s="27" t="s">
        <v>461</v>
      </c>
      <c r="C76" s="10" t="s">
        <v>508</v>
      </c>
      <c r="D76" s="112" t="s">
        <v>508</v>
      </c>
      <c r="E76" s="9" t="s">
        <v>744</v>
      </c>
      <c r="F76" s="28"/>
      <c r="G76" s="29"/>
      <c r="H76" s="10" t="s">
        <v>3</v>
      </c>
      <c r="I76" s="13">
        <f>'[45]RO-42980'!$L$58</f>
        <v>14.2</v>
      </c>
      <c r="J76" s="13">
        <v>354.21</v>
      </c>
      <c r="K76" s="12" t="e">
        <f>ROUND((J76*(1+#REF!)),2)</f>
        <v>#REF!</v>
      </c>
      <c r="L76" s="107" t="e">
        <f>#REF!</f>
        <v>#REF!</v>
      </c>
      <c r="M76" s="12">
        <f t="shared" si="16"/>
        <v>5029.78</v>
      </c>
      <c r="N76" s="12" t="e">
        <f t="shared" si="17"/>
        <v>#REF!</v>
      </c>
      <c r="P76" s="143"/>
      <c r="Q76" s="149" t="e">
        <f t="shared" si="18"/>
        <v>#REF!</v>
      </c>
      <c r="R76" s="149" t="e">
        <f t="shared" si="19"/>
        <v>#REF!</v>
      </c>
    </row>
    <row r="77" spans="2:20" s="31" customFormat="1" ht="50.45" customHeight="1">
      <c r="B77" s="27" t="s">
        <v>462</v>
      </c>
      <c r="C77" s="10" t="s">
        <v>508</v>
      </c>
      <c r="D77" s="112" t="s">
        <v>508</v>
      </c>
      <c r="E77" s="9" t="s">
        <v>745</v>
      </c>
      <c r="F77" s="28"/>
      <c r="G77" s="29"/>
      <c r="H77" s="10" t="s">
        <v>3</v>
      </c>
      <c r="I77" s="13">
        <f>'[45]RO-42981'!$L$58</f>
        <v>7.92</v>
      </c>
      <c r="J77" s="13">
        <v>378.68</v>
      </c>
      <c r="K77" s="12" t="e">
        <f>ROUND((J77*(1+#REF!)),2)</f>
        <v>#REF!</v>
      </c>
      <c r="L77" s="107" t="e">
        <f>#REF!</f>
        <v>#REF!</v>
      </c>
      <c r="M77" s="12">
        <f t="shared" si="16"/>
        <v>2999.14</v>
      </c>
      <c r="N77" s="12" t="e">
        <f t="shared" si="17"/>
        <v>#REF!</v>
      </c>
      <c r="P77" s="143"/>
      <c r="Q77" s="149" t="e">
        <f t="shared" si="18"/>
        <v>#REF!</v>
      </c>
      <c r="R77" s="149" t="e">
        <f t="shared" si="19"/>
        <v>#REF!</v>
      </c>
    </row>
    <row r="78" spans="2:20" s="31" customFormat="1" ht="39" customHeight="1">
      <c r="B78" s="150" t="s">
        <v>463</v>
      </c>
      <c r="C78" s="151" t="s">
        <v>508</v>
      </c>
      <c r="D78" s="152" t="s">
        <v>508</v>
      </c>
      <c r="E78" s="153" t="s">
        <v>699</v>
      </c>
      <c r="F78" s="157"/>
      <c r="G78" s="158"/>
      <c r="H78" s="151" t="s">
        <v>500</v>
      </c>
      <c r="I78" s="162">
        <f>'[44]OBR-VIA-220'!$L$59</f>
        <v>0</v>
      </c>
      <c r="J78" s="162">
        <v>13.9</v>
      </c>
      <c r="K78" s="155" t="e">
        <f>ROUND((J78*(1+#REF!)),2)</f>
        <v>#REF!</v>
      </c>
      <c r="L78" s="156" t="e">
        <f>#REF!</f>
        <v>#REF!</v>
      </c>
      <c r="M78" s="155">
        <f t="shared" si="16"/>
        <v>0</v>
      </c>
      <c r="N78" s="155" t="e">
        <f t="shared" si="17"/>
        <v>#REF!</v>
      </c>
      <c r="O78" s="241"/>
      <c r="P78" s="242"/>
      <c r="Q78" s="159" t="e">
        <f t="shared" si="18"/>
        <v>#REF!</v>
      </c>
      <c r="R78" s="159" t="e">
        <f t="shared" si="19"/>
        <v>#REF!</v>
      </c>
    </row>
    <row r="79" spans="2:20" s="31" customFormat="1" ht="40.15" customHeight="1">
      <c r="B79" s="27" t="s">
        <v>464</v>
      </c>
      <c r="C79" s="10" t="s">
        <v>508</v>
      </c>
      <c r="D79" s="112" t="s">
        <v>508</v>
      </c>
      <c r="E79" s="9" t="s">
        <v>733</v>
      </c>
      <c r="F79" s="28"/>
      <c r="G79" s="29"/>
      <c r="H79" s="10" t="s">
        <v>500</v>
      </c>
      <c r="I79" s="13">
        <f>'[44]OBR-VIA-230 '!$L$59</f>
        <v>0</v>
      </c>
      <c r="J79" s="13">
        <v>23.73</v>
      </c>
      <c r="K79" s="12" t="e">
        <f>ROUND((J79*(1+#REF!)),2)</f>
        <v>#REF!</v>
      </c>
      <c r="L79" s="107" t="e">
        <f>#REF!</f>
        <v>#REF!</v>
      </c>
      <c r="M79" s="12">
        <f t="shared" si="16"/>
        <v>0</v>
      </c>
      <c r="N79" s="12" t="e">
        <f t="shared" si="17"/>
        <v>#REF!</v>
      </c>
      <c r="P79" s="143"/>
      <c r="Q79" s="149" t="e">
        <f t="shared" si="18"/>
        <v>#REF!</v>
      </c>
      <c r="R79" s="149" t="e">
        <f t="shared" si="19"/>
        <v>#REF!</v>
      </c>
    </row>
    <row r="80" spans="2:20" s="31" customFormat="1" ht="9.6" customHeight="1">
      <c r="B80" s="123"/>
      <c r="C80" s="124"/>
      <c r="D80" s="124"/>
      <c r="E80" s="125"/>
      <c r="F80" s="126"/>
      <c r="G80" s="127"/>
      <c r="H80" s="123"/>
      <c r="I80" s="123"/>
      <c r="J80" s="128"/>
      <c r="K80" s="128"/>
      <c r="L80" s="128"/>
      <c r="M80" s="12"/>
      <c r="N80" s="12"/>
      <c r="O80" s="12"/>
      <c r="P80" s="12"/>
      <c r="Q80" s="149"/>
      <c r="R80" s="149"/>
      <c r="T80" s="143"/>
    </row>
    <row r="81" spans="2:20" s="31" customFormat="1" ht="30" customHeight="1">
      <c r="B81" s="141" t="s">
        <v>473</v>
      </c>
      <c r="C81" s="114"/>
      <c r="D81" s="114"/>
      <c r="E81" s="45" t="s">
        <v>815</v>
      </c>
      <c r="F81" s="46"/>
      <c r="G81" s="47"/>
      <c r="H81" s="22"/>
      <c r="I81" s="23"/>
      <c r="J81" s="24"/>
      <c r="K81" s="24"/>
      <c r="L81" s="24"/>
      <c r="M81" s="176">
        <f>SUM(M82:M94)</f>
        <v>0</v>
      </c>
      <c r="N81" s="176" t="e">
        <f>SUM(N82:N96)</f>
        <v>#REF!</v>
      </c>
      <c r="O81" s="176"/>
      <c r="P81" s="176"/>
      <c r="Q81" s="177" t="e">
        <f>SUM(Q82:Q96)</f>
        <v>#REF!</v>
      </c>
      <c r="R81" s="23"/>
      <c r="T81" s="143" t="e">
        <f>'ORÇAMENTO_LOT-C-N_DESON'!#REF!=N81</f>
        <v>#REF!</v>
      </c>
    </row>
    <row r="82" spans="2:20" s="31" customFormat="1" ht="24.95" customHeight="1">
      <c r="B82" s="27" t="s">
        <v>465</v>
      </c>
      <c r="C82" s="10" t="s">
        <v>508</v>
      </c>
      <c r="D82" s="112" t="s">
        <v>508</v>
      </c>
      <c r="E82" s="9" t="s">
        <v>551</v>
      </c>
      <c r="F82" s="28"/>
      <c r="G82" s="29"/>
      <c r="H82" s="10" t="s">
        <v>205</v>
      </c>
      <c r="I82" s="11">
        <f>'[46]DEM-MFC-005'!$L$58</f>
        <v>0</v>
      </c>
      <c r="J82" s="12">
        <v>7.39</v>
      </c>
      <c r="K82" s="12" t="e">
        <f>ROUND((J82*(1+#REF!)),2)</f>
        <v>#REF!</v>
      </c>
      <c r="L82" s="107" t="e">
        <f>#REF!</f>
        <v>#REF!</v>
      </c>
      <c r="M82" s="12">
        <f t="shared" ref="M82:M96" si="20">TRUNC(I82*J82,2)</f>
        <v>0</v>
      </c>
      <c r="N82" s="12" t="e">
        <f t="shared" ref="N82:N96" si="21">ROUND(I82*K82,2)</f>
        <v>#REF!</v>
      </c>
      <c r="P82" s="143"/>
      <c r="Q82" s="149" t="e">
        <f t="shared" ref="Q82:Q96" si="22">N82/$N$118</f>
        <v>#REF!</v>
      </c>
      <c r="R82" s="149" t="e">
        <f t="shared" ref="R82:R96" si="23">R81+Q82</f>
        <v>#REF!</v>
      </c>
    </row>
    <row r="83" spans="2:20" s="31" customFormat="1" ht="26.25" customHeight="1">
      <c r="B83" s="27" t="s">
        <v>466</v>
      </c>
      <c r="C83" s="10" t="s">
        <v>508</v>
      </c>
      <c r="D83" s="112" t="s">
        <v>508</v>
      </c>
      <c r="E83" s="9" t="s">
        <v>782</v>
      </c>
      <c r="F83" s="28"/>
      <c r="G83" s="29"/>
      <c r="H83" s="10" t="s">
        <v>200</v>
      </c>
      <c r="I83" s="11">
        <f>'[46]RO-42283'!$L$58</f>
        <v>0</v>
      </c>
      <c r="J83" s="12">
        <v>30.81</v>
      </c>
      <c r="K83" s="12" t="e">
        <f>ROUND((J83*(1+#REF!)),2)</f>
        <v>#REF!</v>
      </c>
      <c r="L83" s="107" t="e">
        <f>#REF!</f>
        <v>#REF!</v>
      </c>
      <c r="M83" s="12">
        <f t="shared" si="20"/>
        <v>0</v>
      </c>
      <c r="N83" s="12" t="e">
        <f t="shared" si="21"/>
        <v>#REF!</v>
      </c>
      <c r="P83" s="143"/>
      <c r="Q83" s="149" t="e">
        <f t="shared" si="22"/>
        <v>#REF!</v>
      </c>
      <c r="R83" s="149" t="e">
        <f t="shared" si="23"/>
        <v>#REF!</v>
      </c>
    </row>
    <row r="84" spans="2:20" s="31" customFormat="1" ht="24.95" customHeight="1">
      <c r="B84" s="27" t="s">
        <v>467</v>
      </c>
      <c r="C84" s="10" t="s">
        <v>508</v>
      </c>
      <c r="D84" s="112" t="s">
        <v>508</v>
      </c>
      <c r="E84" s="9" t="s">
        <v>556</v>
      </c>
      <c r="F84" s="28"/>
      <c r="G84" s="29"/>
      <c r="H84" s="10" t="s">
        <v>229</v>
      </c>
      <c r="I84" s="11">
        <f>'[46]URB-PAS-015'!$M$53</f>
        <v>0</v>
      </c>
      <c r="J84" s="12">
        <v>14.92</v>
      </c>
      <c r="K84" s="12" t="e">
        <f>ROUND((J84*(1+#REF!)),2)</f>
        <v>#REF!</v>
      </c>
      <c r="L84" s="107" t="e">
        <f>#REF!</f>
        <v>#REF!</v>
      </c>
      <c r="M84" s="12">
        <f t="shared" si="20"/>
        <v>0</v>
      </c>
      <c r="N84" s="12" t="e">
        <f t="shared" si="21"/>
        <v>#REF!</v>
      </c>
      <c r="P84" s="143"/>
      <c r="Q84" s="149" t="e">
        <f t="shared" si="22"/>
        <v>#REF!</v>
      </c>
      <c r="R84" s="149" t="e">
        <f t="shared" si="23"/>
        <v>#REF!</v>
      </c>
    </row>
    <row r="85" spans="2:20" s="31" customFormat="1" ht="24.95" customHeight="1">
      <c r="B85" s="27" t="s">
        <v>498</v>
      </c>
      <c r="C85" s="10" t="s">
        <v>508</v>
      </c>
      <c r="D85" s="112" t="s">
        <v>508</v>
      </c>
      <c r="E85" s="9" t="s">
        <v>750</v>
      </c>
      <c r="F85" s="28"/>
      <c r="G85" s="29"/>
      <c r="H85" s="10" t="s">
        <v>187</v>
      </c>
      <c r="I85" s="11">
        <f>'[46]URB-RAM-005'!$L$58</f>
        <v>0</v>
      </c>
      <c r="J85" s="12">
        <v>253.95</v>
      </c>
      <c r="K85" s="12" t="e">
        <f>ROUND((J85*(1+#REF!)),2)</f>
        <v>#REF!</v>
      </c>
      <c r="L85" s="107" t="e">
        <f>#REF!</f>
        <v>#REF!</v>
      </c>
      <c r="M85" s="12">
        <f t="shared" si="20"/>
        <v>0</v>
      </c>
      <c r="N85" s="12" t="e">
        <f t="shared" si="21"/>
        <v>#REF!</v>
      </c>
      <c r="P85" s="143"/>
      <c r="Q85" s="149" t="e">
        <f t="shared" si="22"/>
        <v>#REF!</v>
      </c>
      <c r="R85" s="149" t="e">
        <f t="shared" si="23"/>
        <v>#REF!</v>
      </c>
    </row>
    <row r="86" spans="2:20" s="31" customFormat="1" ht="42.6" customHeight="1">
      <c r="B86" s="27" t="s">
        <v>501</v>
      </c>
      <c r="C86" s="10" t="s">
        <v>508</v>
      </c>
      <c r="D86" s="112" t="s">
        <v>508</v>
      </c>
      <c r="E86" s="9" t="s">
        <v>700</v>
      </c>
      <c r="F86" s="28"/>
      <c r="G86" s="29"/>
      <c r="H86" s="10" t="s">
        <v>200</v>
      </c>
      <c r="I86" s="11">
        <f>'[46]RO-41402'!$L$56</f>
        <v>0</v>
      </c>
      <c r="J86" s="12">
        <v>6.07</v>
      </c>
      <c r="K86" s="12" t="e">
        <f>ROUND((J86*(1+#REF!)),2)</f>
        <v>#REF!</v>
      </c>
      <c r="L86" s="107" t="e">
        <f>#REF!</f>
        <v>#REF!</v>
      </c>
      <c r="M86" s="12">
        <f t="shared" si="20"/>
        <v>0</v>
      </c>
      <c r="N86" s="12" t="e">
        <f t="shared" si="21"/>
        <v>#REF!</v>
      </c>
      <c r="P86" s="143"/>
      <c r="Q86" s="149" t="e">
        <f t="shared" si="22"/>
        <v>#REF!</v>
      </c>
      <c r="R86" s="149" t="e">
        <f t="shared" si="23"/>
        <v>#REF!</v>
      </c>
    </row>
    <row r="87" spans="2:20" s="31" customFormat="1" ht="24.95" customHeight="1">
      <c r="B87" s="27" t="s">
        <v>732</v>
      </c>
      <c r="C87" s="10" t="s">
        <v>508</v>
      </c>
      <c r="D87" s="112" t="s">
        <v>508</v>
      </c>
      <c r="E87" s="9" t="s">
        <v>735</v>
      </c>
      <c r="F87" s="28"/>
      <c r="G87" s="29"/>
      <c r="H87" s="10" t="s">
        <v>736</v>
      </c>
      <c r="I87" s="11">
        <f>'[46]RO-41732'!$L$56</f>
        <v>0</v>
      </c>
      <c r="J87" s="12">
        <v>0.05</v>
      </c>
      <c r="K87" s="12" t="e">
        <f>ROUND((J87*(1+#REF!)),2)</f>
        <v>#REF!</v>
      </c>
      <c r="L87" s="107" t="e">
        <f>#REF!</f>
        <v>#REF!</v>
      </c>
      <c r="M87" s="12">
        <f t="shared" si="20"/>
        <v>0</v>
      </c>
      <c r="N87" s="12" t="e">
        <f t="shared" si="21"/>
        <v>#REF!</v>
      </c>
      <c r="P87" s="143"/>
      <c r="Q87" s="149" t="e">
        <f t="shared" si="22"/>
        <v>#REF!</v>
      </c>
      <c r="R87" s="149" t="e">
        <f t="shared" si="23"/>
        <v>#REF!</v>
      </c>
    </row>
    <row r="88" spans="2:20" s="31" customFormat="1" ht="33.6" customHeight="1">
      <c r="B88" s="27" t="s">
        <v>734</v>
      </c>
      <c r="C88" s="10" t="s">
        <v>508</v>
      </c>
      <c r="D88" s="112" t="s">
        <v>508</v>
      </c>
      <c r="E88" s="9" t="s">
        <v>784</v>
      </c>
      <c r="F88" s="28" t="s">
        <v>205</v>
      </c>
      <c r="G88" s="29">
        <v>8.5</v>
      </c>
      <c r="H88" s="10" t="s">
        <v>205</v>
      </c>
      <c r="I88" s="11">
        <f>'[46]RO-41279'!$L$57</f>
        <v>0</v>
      </c>
      <c r="J88" s="12">
        <v>8.5</v>
      </c>
      <c r="K88" s="12" t="e">
        <f>ROUND((J88*(1+#REF!)),2)</f>
        <v>#REF!</v>
      </c>
      <c r="L88" s="107" t="e">
        <f>#REF!</f>
        <v>#REF!</v>
      </c>
      <c r="M88" s="12">
        <f t="shared" si="20"/>
        <v>0</v>
      </c>
      <c r="N88" s="12" t="e">
        <f t="shared" si="21"/>
        <v>#REF!</v>
      </c>
      <c r="P88" s="143"/>
      <c r="Q88" s="149" t="e">
        <f t="shared" si="22"/>
        <v>#REF!</v>
      </c>
      <c r="R88" s="149" t="e">
        <f t="shared" si="23"/>
        <v>#REF!</v>
      </c>
    </row>
    <row r="89" spans="2:20" s="31" customFormat="1" ht="33.6" customHeight="1">
      <c r="B89" s="27" t="s">
        <v>746</v>
      </c>
      <c r="C89" s="10" t="s">
        <v>508</v>
      </c>
      <c r="D89" s="112" t="s">
        <v>508</v>
      </c>
      <c r="E89" s="9" t="s">
        <v>783</v>
      </c>
      <c r="F89" s="28" t="s">
        <v>205</v>
      </c>
      <c r="G89" s="29">
        <v>11.97</v>
      </c>
      <c r="H89" s="10" t="s">
        <v>205</v>
      </c>
      <c r="I89" s="11">
        <f>'[46]RO-41278'!$L$57</f>
        <v>0</v>
      </c>
      <c r="J89" s="12">
        <v>11.97</v>
      </c>
      <c r="K89" s="12" t="e">
        <f>ROUND((J89*(1+#REF!)),2)</f>
        <v>#REF!</v>
      </c>
      <c r="L89" s="107" t="e">
        <f>#REF!</f>
        <v>#REF!</v>
      </c>
      <c r="M89" s="12">
        <f t="shared" si="20"/>
        <v>0</v>
      </c>
      <c r="N89" s="12" t="e">
        <f t="shared" si="21"/>
        <v>#REF!</v>
      </c>
      <c r="P89" s="143"/>
      <c r="Q89" s="149" t="e">
        <f t="shared" si="22"/>
        <v>#REF!</v>
      </c>
      <c r="R89" s="149" t="e">
        <f t="shared" si="23"/>
        <v>#REF!</v>
      </c>
    </row>
    <row r="90" spans="2:20" s="31" customFormat="1" ht="24.95" customHeight="1">
      <c r="B90" s="27" t="s">
        <v>747</v>
      </c>
      <c r="C90" s="10" t="s">
        <v>508</v>
      </c>
      <c r="D90" s="112" t="s">
        <v>753</v>
      </c>
      <c r="E90" s="9" t="s">
        <v>816</v>
      </c>
      <c r="F90" s="28" t="s">
        <v>205</v>
      </c>
      <c r="G90" s="29">
        <v>119</v>
      </c>
      <c r="H90" s="10" t="s">
        <v>187</v>
      </c>
      <c r="I90" s="11">
        <f>'[46]RO-42424'!$L$57</f>
        <v>0</v>
      </c>
      <c r="J90" s="12">
        <v>119</v>
      </c>
      <c r="K90" s="12" t="e">
        <f>ROUND((J90*(1+#REF!)),2)</f>
        <v>#REF!</v>
      </c>
      <c r="L90" s="107" t="e">
        <f>#REF!</f>
        <v>#REF!</v>
      </c>
      <c r="M90" s="12">
        <f t="shared" si="20"/>
        <v>0</v>
      </c>
      <c r="N90" s="12" t="e">
        <f t="shared" si="21"/>
        <v>#REF!</v>
      </c>
      <c r="P90" s="143"/>
      <c r="Q90" s="149" t="e">
        <f t="shared" si="22"/>
        <v>#REF!</v>
      </c>
      <c r="R90" s="149" t="e">
        <f t="shared" si="23"/>
        <v>#REF!</v>
      </c>
    </row>
    <row r="91" spans="2:20" s="31" customFormat="1" ht="29.45" customHeight="1">
      <c r="B91" s="27" t="s">
        <v>748</v>
      </c>
      <c r="C91" s="10" t="s">
        <v>508</v>
      </c>
      <c r="D91" s="112" t="s">
        <v>508</v>
      </c>
      <c r="E91" s="9" t="s">
        <v>785</v>
      </c>
      <c r="F91" s="28" t="s">
        <v>200</v>
      </c>
      <c r="G91" s="29">
        <v>1.59</v>
      </c>
      <c r="H91" s="10" t="s">
        <v>7</v>
      </c>
      <c r="I91" s="11">
        <f>'[46]RO-41404'!$L$57</f>
        <v>0</v>
      </c>
      <c r="J91" s="12">
        <v>1.59</v>
      </c>
      <c r="K91" s="12" t="e">
        <f>ROUND((J91*(1+#REF!)),2)</f>
        <v>#REF!</v>
      </c>
      <c r="L91" s="107" t="e">
        <f>#REF!</f>
        <v>#REF!</v>
      </c>
      <c r="M91" s="12">
        <f t="shared" si="20"/>
        <v>0</v>
      </c>
      <c r="N91" s="12" t="e">
        <f t="shared" si="21"/>
        <v>#REF!</v>
      </c>
      <c r="P91" s="143"/>
      <c r="Q91" s="149" t="e">
        <f t="shared" si="22"/>
        <v>#REF!</v>
      </c>
      <c r="R91" s="149" t="e">
        <f t="shared" si="23"/>
        <v>#REF!</v>
      </c>
    </row>
    <row r="92" spans="2:20" s="31" customFormat="1" ht="29.45" customHeight="1">
      <c r="B92" s="27" t="s">
        <v>749</v>
      </c>
      <c r="C92" s="10" t="s">
        <v>508</v>
      </c>
      <c r="D92" s="112" t="s">
        <v>508</v>
      </c>
      <c r="E92" s="9" t="s">
        <v>785</v>
      </c>
      <c r="F92" s="28" t="s">
        <v>200</v>
      </c>
      <c r="G92" s="29">
        <v>1.59</v>
      </c>
      <c r="H92" s="10" t="s">
        <v>7</v>
      </c>
      <c r="I92" s="11">
        <f>'[46]RO-41404'!$L$57</f>
        <v>0</v>
      </c>
      <c r="J92" s="12">
        <v>1.59</v>
      </c>
      <c r="K92" s="12" t="e">
        <f>ROUND((J92*(1+#REF!)),2)</f>
        <v>#REF!</v>
      </c>
      <c r="L92" s="107" t="e">
        <f>#REF!</f>
        <v>#REF!</v>
      </c>
      <c r="M92" s="12">
        <f t="shared" si="20"/>
        <v>0</v>
      </c>
      <c r="N92" s="12" t="e">
        <f t="shared" si="21"/>
        <v>#REF!</v>
      </c>
      <c r="P92" s="143"/>
      <c r="Q92" s="149" t="e">
        <f t="shared" si="22"/>
        <v>#REF!</v>
      </c>
      <c r="R92" s="149" t="e">
        <f t="shared" si="23"/>
        <v>#REF!</v>
      </c>
    </row>
    <row r="93" spans="2:20" s="31" customFormat="1" ht="39" customHeight="1">
      <c r="B93" s="27" t="s">
        <v>812</v>
      </c>
      <c r="C93" s="10" t="s">
        <v>508</v>
      </c>
      <c r="D93" s="112" t="s">
        <v>508</v>
      </c>
      <c r="E93" s="9" t="s">
        <v>817</v>
      </c>
      <c r="F93" s="28" t="s">
        <v>229</v>
      </c>
      <c r="G93" s="29">
        <v>322.82</v>
      </c>
      <c r="H93" s="10" t="s">
        <v>229</v>
      </c>
      <c r="I93" s="11">
        <f>'[46]RO-42425'!$L$57</f>
        <v>0</v>
      </c>
      <c r="J93" s="12">
        <v>322.82</v>
      </c>
      <c r="K93" s="12" t="e">
        <f>ROUND((J93*(1+#REF!)),2)</f>
        <v>#REF!</v>
      </c>
      <c r="L93" s="107" t="e">
        <f>#REF!</f>
        <v>#REF!</v>
      </c>
      <c r="M93" s="12">
        <f t="shared" si="20"/>
        <v>0</v>
      </c>
      <c r="N93" s="12" t="e">
        <f t="shared" si="21"/>
        <v>#REF!</v>
      </c>
      <c r="P93" s="143"/>
      <c r="Q93" s="149" t="e">
        <f t="shared" si="22"/>
        <v>#REF!</v>
      </c>
      <c r="R93" s="149" t="e">
        <f t="shared" si="23"/>
        <v>#REF!</v>
      </c>
    </row>
    <row r="94" spans="2:20" s="31" customFormat="1" ht="39" customHeight="1">
      <c r="B94" s="150" t="s">
        <v>813</v>
      </c>
      <c r="C94" s="151" t="s">
        <v>508</v>
      </c>
      <c r="D94" s="152" t="s">
        <v>508</v>
      </c>
      <c r="E94" s="153" t="s">
        <v>818</v>
      </c>
      <c r="F94" s="157" t="s">
        <v>271</v>
      </c>
      <c r="G94" s="158">
        <v>6.32</v>
      </c>
      <c r="H94" s="151" t="s">
        <v>271</v>
      </c>
      <c r="I94" s="154">
        <f>'[46]RO-42285'!$L$57</f>
        <v>0</v>
      </c>
      <c r="J94" s="155">
        <v>6.32</v>
      </c>
      <c r="K94" s="155" t="e">
        <f>ROUND((J94*(1+#REF!)),2)</f>
        <v>#REF!</v>
      </c>
      <c r="L94" s="156" t="e">
        <f>#REF!</f>
        <v>#REF!</v>
      </c>
      <c r="M94" s="155">
        <f t="shared" si="20"/>
        <v>0</v>
      </c>
      <c r="N94" s="155" t="e">
        <f t="shared" si="21"/>
        <v>#REF!</v>
      </c>
      <c r="O94" s="241"/>
      <c r="P94" s="242"/>
      <c r="Q94" s="159" t="e">
        <f t="shared" si="22"/>
        <v>#REF!</v>
      </c>
      <c r="R94" s="159" t="e">
        <f t="shared" si="23"/>
        <v>#REF!</v>
      </c>
    </row>
    <row r="95" spans="2:20" s="31" customFormat="1" ht="39" customHeight="1">
      <c r="B95" s="27" t="s">
        <v>821</v>
      </c>
      <c r="C95" s="10" t="s">
        <v>508</v>
      </c>
      <c r="D95" s="112" t="s">
        <v>508</v>
      </c>
      <c r="E95" s="9" t="s">
        <v>819</v>
      </c>
      <c r="F95" s="28" t="s">
        <v>200</v>
      </c>
      <c r="G95" s="29">
        <v>56.36</v>
      </c>
      <c r="H95" s="10" t="s">
        <v>200</v>
      </c>
      <c r="I95" s="11">
        <f>'[46]RO-41559'!$L$57</f>
        <v>0</v>
      </c>
      <c r="J95" s="12">
        <v>56.36</v>
      </c>
      <c r="K95" s="12" t="e">
        <f>ROUND((J95*(1+#REF!)),2)</f>
        <v>#REF!</v>
      </c>
      <c r="L95" s="107" t="e">
        <f>#REF!</f>
        <v>#REF!</v>
      </c>
      <c r="M95" s="12">
        <f t="shared" si="20"/>
        <v>0</v>
      </c>
      <c r="N95" s="12" t="e">
        <f t="shared" si="21"/>
        <v>#REF!</v>
      </c>
      <c r="P95" s="143"/>
      <c r="Q95" s="149" t="e">
        <f t="shared" si="22"/>
        <v>#REF!</v>
      </c>
      <c r="R95" s="149" t="e">
        <f t="shared" si="23"/>
        <v>#REF!</v>
      </c>
    </row>
    <row r="96" spans="2:20" s="31" customFormat="1" ht="39" customHeight="1">
      <c r="B96" s="27" t="s">
        <v>822</v>
      </c>
      <c r="C96" s="10" t="s">
        <v>508</v>
      </c>
      <c r="D96" s="112" t="s">
        <v>508</v>
      </c>
      <c r="E96" s="9" t="s">
        <v>820</v>
      </c>
      <c r="F96" s="28" t="s">
        <v>200</v>
      </c>
      <c r="G96" s="29">
        <v>23.71</v>
      </c>
      <c r="H96" s="10" t="s">
        <v>200</v>
      </c>
      <c r="I96" s="11">
        <f>'[46]ED-13288'!$L$57</f>
        <v>0</v>
      </c>
      <c r="J96" s="12">
        <v>23.71</v>
      </c>
      <c r="K96" s="12" t="e">
        <f>ROUND((J96*(1+#REF!)),2)</f>
        <v>#REF!</v>
      </c>
      <c r="L96" s="107" t="e">
        <f>#REF!</f>
        <v>#REF!</v>
      </c>
      <c r="M96" s="12">
        <f t="shared" si="20"/>
        <v>0</v>
      </c>
      <c r="N96" s="12" t="e">
        <f t="shared" si="21"/>
        <v>#REF!</v>
      </c>
      <c r="P96" s="143"/>
      <c r="Q96" s="149" t="e">
        <f t="shared" si="22"/>
        <v>#REF!</v>
      </c>
      <c r="R96" s="149" t="e">
        <f t="shared" si="23"/>
        <v>#REF!</v>
      </c>
    </row>
    <row r="97" spans="2:20" s="31" customFormat="1" ht="18" customHeight="1">
      <c r="B97" s="170"/>
      <c r="C97" s="112"/>
      <c r="D97" s="112"/>
      <c r="E97" s="9"/>
      <c r="F97" s="28"/>
      <c r="G97" s="29"/>
      <c r="H97" s="10"/>
      <c r="I97" s="11"/>
      <c r="J97" s="12"/>
      <c r="K97" s="12"/>
      <c r="L97" s="107"/>
      <c r="M97" s="12"/>
      <c r="N97" s="12"/>
      <c r="O97" s="12"/>
      <c r="P97" s="12"/>
      <c r="Q97" s="149"/>
      <c r="R97" s="149"/>
      <c r="T97" s="143"/>
    </row>
    <row r="98" spans="2:20" s="31" customFormat="1" ht="18" customHeight="1">
      <c r="B98" s="170"/>
      <c r="C98" s="112"/>
      <c r="D98" s="112"/>
      <c r="E98" s="9"/>
      <c r="F98" s="28"/>
      <c r="G98" s="29"/>
      <c r="H98" s="10"/>
      <c r="I98" s="11"/>
      <c r="J98" s="12"/>
      <c r="K98" s="12"/>
      <c r="L98" s="107"/>
      <c r="M98" s="12"/>
      <c r="N98" s="12"/>
      <c r="O98" s="12"/>
      <c r="P98" s="12"/>
      <c r="Q98" s="149"/>
      <c r="R98" s="149"/>
      <c r="T98" s="143"/>
    </row>
    <row r="99" spans="2:20" s="31" customFormat="1" ht="18" customHeight="1">
      <c r="B99" s="170"/>
      <c r="C99" s="112"/>
      <c r="D99" s="112"/>
      <c r="E99" s="9"/>
      <c r="F99" s="28"/>
      <c r="G99" s="29"/>
      <c r="H99" s="10"/>
      <c r="I99" s="11"/>
      <c r="J99" s="12"/>
      <c r="K99" s="12"/>
      <c r="L99" s="107"/>
      <c r="M99" s="12"/>
      <c r="N99" s="12"/>
      <c r="O99" s="12"/>
      <c r="P99" s="12"/>
      <c r="Q99" s="149"/>
      <c r="R99" s="149"/>
      <c r="T99" s="143"/>
    </row>
    <row r="100" spans="2:20" s="31" customFormat="1" ht="18" customHeight="1">
      <c r="B100" s="170"/>
      <c r="C100" s="112"/>
      <c r="D100" s="112"/>
      <c r="E100" s="9"/>
      <c r="F100" s="28"/>
      <c r="G100" s="29"/>
      <c r="H100" s="10"/>
      <c r="I100" s="11"/>
      <c r="J100" s="12"/>
      <c r="K100" s="12"/>
      <c r="L100" s="107"/>
      <c r="M100" s="12"/>
      <c r="N100" s="12"/>
      <c r="O100" s="12"/>
      <c r="P100" s="12"/>
      <c r="Q100" s="149"/>
      <c r="R100" s="149"/>
      <c r="T100" s="143"/>
    </row>
    <row r="101" spans="2:20" s="31" customFormat="1" ht="18" customHeight="1">
      <c r="B101" s="170"/>
      <c r="C101" s="112"/>
      <c r="D101" s="112"/>
      <c r="E101" s="9"/>
      <c r="F101" s="28"/>
      <c r="G101" s="29"/>
      <c r="H101" s="10"/>
      <c r="I101" s="11"/>
      <c r="J101" s="12"/>
      <c r="K101" s="12"/>
      <c r="L101" s="107"/>
      <c r="M101" s="12"/>
      <c r="N101" s="12"/>
      <c r="O101" s="12"/>
      <c r="P101" s="12"/>
      <c r="Q101" s="149"/>
      <c r="R101" s="149"/>
      <c r="T101" s="143"/>
    </row>
    <row r="102" spans="2:20" s="31" customFormat="1" ht="18" customHeight="1">
      <c r="B102" s="170"/>
      <c r="C102" s="112"/>
      <c r="D102" s="112"/>
      <c r="E102" s="9"/>
      <c r="F102" s="28"/>
      <c r="G102" s="29"/>
      <c r="H102" s="10"/>
      <c r="I102" s="11"/>
      <c r="J102" s="12"/>
      <c r="K102" s="12"/>
      <c r="L102" s="107"/>
      <c r="M102" s="12"/>
      <c r="N102" s="12"/>
      <c r="O102" s="12"/>
      <c r="P102" s="12"/>
      <c r="Q102" s="149"/>
      <c r="R102" s="149"/>
      <c r="T102" s="143"/>
    </row>
    <row r="103" spans="2:20" s="31" customFormat="1" ht="18" customHeight="1">
      <c r="B103" s="170"/>
      <c r="C103" s="112"/>
      <c r="D103" s="112"/>
      <c r="E103" s="9"/>
      <c r="F103" s="28"/>
      <c r="G103" s="29"/>
      <c r="H103" s="10"/>
      <c r="I103" s="11"/>
      <c r="J103" s="12"/>
      <c r="K103" s="12"/>
      <c r="L103" s="107"/>
      <c r="M103" s="12"/>
      <c r="N103" s="12"/>
      <c r="O103" s="12"/>
      <c r="P103" s="12"/>
      <c r="Q103" s="149"/>
      <c r="R103" s="149"/>
      <c r="T103" s="143"/>
    </row>
    <row r="104" spans="2:20" s="31" customFormat="1" ht="18" customHeight="1">
      <c r="B104" s="170"/>
      <c r="C104" s="112"/>
      <c r="D104" s="112"/>
      <c r="E104" s="9"/>
      <c r="F104" s="28"/>
      <c r="G104" s="29"/>
      <c r="H104" s="10"/>
      <c r="I104" s="11"/>
      <c r="J104" s="12"/>
      <c r="K104" s="12"/>
      <c r="L104" s="107"/>
      <c r="M104" s="12"/>
      <c r="N104" s="12"/>
      <c r="O104" s="12"/>
      <c r="P104" s="12"/>
      <c r="Q104" s="149"/>
      <c r="R104" s="149"/>
      <c r="T104" s="143"/>
    </row>
    <row r="105" spans="2:20" s="31" customFormat="1" ht="18" customHeight="1">
      <c r="B105" s="170"/>
      <c r="C105" s="112"/>
      <c r="D105" s="112"/>
      <c r="E105" s="9"/>
      <c r="F105" s="28"/>
      <c r="G105" s="29"/>
      <c r="H105" s="10"/>
      <c r="I105" s="11"/>
      <c r="J105" s="12"/>
      <c r="K105" s="12"/>
      <c r="L105" s="107"/>
      <c r="M105" s="12"/>
      <c r="N105" s="12"/>
      <c r="O105" s="12"/>
      <c r="P105" s="12"/>
      <c r="Q105" s="149"/>
      <c r="R105" s="149"/>
      <c r="T105" s="143"/>
    </row>
    <row r="106" spans="2:20" s="31" customFormat="1" ht="18" customHeight="1">
      <c r="B106" s="170"/>
      <c r="C106" s="112"/>
      <c r="D106" s="112"/>
      <c r="E106" s="9"/>
      <c r="F106" s="28"/>
      <c r="G106" s="29"/>
      <c r="H106" s="10"/>
      <c r="I106" s="11"/>
      <c r="J106" s="12"/>
      <c r="K106" s="12"/>
      <c r="L106" s="107"/>
      <c r="M106" s="12"/>
      <c r="N106" s="12"/>
      <c r="O106" s="12"/>
      <c r="P106" s="12"/>
      <c r="Q106" s="149"/>
      <c r="R106" s="149"/>
      <c r="T106" s="143"/>
    </row>
    <row r="107" spans="2:20" s="31" customFormat="1" ht="18" customHeight="1">
      <c r="B107" s="170"/>
      <c r="C107" s="112"/>
      <c r="D107" s="112"/>
      <c r="E107" s="9"/>
      <c r="F107" s="28"/>
      <c r="G107" s="29"/>
      <c r="H107" s="10"/>
      <c r="I107" s="11"/>
      <c r="J107" s="12"/>
      <c r="K107" s="12"/>
      <c r="L107" s="107"/>
      <c r="M107" s="12"/>
      <c r="N107" s="12"/>
      <c r="O107" s="12"/>
      <c r="P107" s="12"/>
      <c r="Q107" s="149"/>
      <c r="R107" s="149"/>
      <c r="T107" s="143"/>
    </row>
    <row r="108" spans="2:20" s="31" customFormat="1" ht="18" customHeight="1">
      <c r="B108" s="170"/>
      <c r="C108" s="112"/>
      <c r="D108" s="112"/>
      <c r="E108" s="9"/>
      <c r="F108" s="28"/>
      <c r="G108" s="29"/>
      <c r="H108" s="10"/>
      <c r="I108" s="11"/>
      <c r="J108" s="12"/>
      <c r="K108" s="12"/>
      <c r="L108" s="107"/>
      <c r="M108" s="12"/>
      <c r="N108" s="12"/>
      <c r="O108" s="12"/>
      <c r="P108" s="12"/>
      <c r="Q108" s="149"/>
      <c r="R108" s="149"/>
      <c r="T108" s="143"/>
    </row>
    <row r="109" spans="2:20" s="31" customFormat="1" ht="18" customHeight="1">
      <c r="B109" s="170"/>
      <c r="C109" s="112"/>
      <c r="D109" s="112"/>
      <c r="E109" s="9"/>
      <c r="F109" s="28"/>
      <c r="G109" s="29"/>
      <c r="H109" s="10"/>
      <c r="I109" s="11"/>
      <c r="J109" s="12"/>
      <c r="K109" s="12"/>
      <c r="L109" s="107"/>
      <c r="M109" s="12"/>
      <c r="N109" s="12"/>
      <c r="O109" s="12"/>
      <c r="P109" s="12"/>
      <c r="Q109" s="149"/>
      <c r="R109" s="149"/>
      <c r="T109" s="143"/>
    </row>
    <row r="110" spans="2:20" s="31" customFormat="1" ht="18" customHeight="1">
      <c r="B110" s="170"/>
      <c r="C110" s="112"/>
      <c r="D110" s="112"/>
      <c r="E110" s="9"/>
      <c r="F110" s="28"/>
      <c r="G110" s="29"/>
      <c r="H110" s="10"/>
      <c r="I110" s="11"/>
      <c r="J110" s="12"/>
      <c r="K110" s="12"/>
      <c r="L110" s="107"/>
      <c r="M110" s="12"/>
      <c r="N110" s="12"/>
      <c r="O110" s="12"/>
      <c r="P110" s="12"/>
      <c r="Q110" s="149"/>
      <c r="R110" s="149"/>
      <c r="T110" s="143"/>
    </row>
    <row r="111" spans="2:20" s="31" customFormat="1" ht="18" customHeight="1">
      <c r="B111" s="170"/>
      <c r="C111" s="112"/>
      <c r="D111" s="112"/>
      <c r="E111" s="9"/>
      <c r="F111" s="28"/>
      <c r="G111" s="29"/>
      <c r="H111" s="10"/>
      <c r="I111" s="11"/>
      <c r="J111" s="12"/>
      <c r="K111" s="12"/>
      <c r="L111" s="107"/>
      <c r="M111" s="12"/>
      <c r="N111" s="12"/>
      <c r="O111" s="12"/>
      <c r="P111" s="12"/>
      <c r="Q111" s="149"/>
      <c r="R111" s="149"/>
      <c r="T111" s="143"/>
    </row>
    <row r="112" spans="2:20" s="31" customFormat="1" ht="18" customHeight="1">
      <c r="B112" s="170"/>
      <c r="C112" s="112"/>
      <c r="D112" s="112"/>
      <c r="E112" s="9"/>
      <c r="F112" s="28"/>
      <c r="G112" s="29"/>
      <c r="H112" s="10"/>
      <c r="I112" s="11"/>
      <c r="J112" s="12"/>
      <c r="K112" s="12"/>
      <c r="L112" s="107"/>
      <c r="M112" s="12"/>
      <c r="N112" s="12"/>
      <c r="O112" s="12"/>
      <c r="P112" s="12"/>
      <c r="Q112" s="149"/>
      <c r="R112" s="149"/>
      <c r="T112" s="143"/>
    </row>
    <row r="113" spans="1:20" s="31" customFormat="1" ht="18" customHeight="1">
      <c r="B113" s="170"/>
      <c r="C113" s="112"/>
      <c r="D113" s="112"/>
      <c r="E113" s="9"/>
      <c r="F113" s="28"/>
      <c r="G113" s="29"/>
      <c r="H113" s="10"/>
      <c r="I113" s="11"/>
      <c r="J113" s="12"/>
      <c r="K113" s="12"/>
      <c r="L113" s="107"/>
      <c r="M113" s="12"/>
      <c r="N113" s="12"/>
      <c r="O113" s="12"/>
      <c r="P113" s="12"/>
      <c r="Q113" s="149"/>
      <c r="R113" s="149"/>
      <c r="T113" s="143"/>
    </row>
    <row r="114" spans="1:20" s="31" customFormat="1" ht="18" customHeight="1">
      <c r="B114" s="170"/>
      <c r="C114" s="112"/>
      <c r="D114" s="112"/>
      <c r="E114" s="9"/>
      <c r="F114" s="28"/>
      <c r="G114" s="29"/>
      <c r="H114" s="10"/>
      <c r="I114" s="11"/>
      <c r="J114" s="12"/>
      <c r="K114" s="12"/>
      <c r="L114" s="107"/>
      <c r="M114" s="12"/>
      <c r="N114" s="12"/>
      <c r="O114" s="12"/>
      <c r="P114" s="12"/>
      <c r="Q114" s="149"/>
      <c r="R114" s="149"/>
      <c r="T114" s="143"/>
    </row>
    <row r="115" spans="1:20" s="31" customFormat="1" ht="18" customHeight="1">
      <c r="B115" s="170"/>
      <c r="C115" s="112"/>
      <c r="D115" s="112"/>
      <c r="E115" s="9"/>
      <c r="F115" s="28"/>
      <c r="G115" s="29"/>
      <c r="H115" s="10"/>
      <c r="I115" s="11"/>
      <c r="J115" s="12"/>
      <c r="K115" s="12"/>
      <c r="L115" s="107"/>
      <c r="M115" s="12"/>
      <c r="N115" s="12"/>
      <c r="O115" s="12"/>
      <c r="P115" s="12"/>
      <c r="Q115" s="149"/>
      <c r="R115" s="149"/>
      <c r="T115" s="143"/>
    </row>
    <row r="116" spans="1:20" s="31" customFormat="1" ht="18" customHeight="1">
      <c r="B116" s="170"/>
      <c r="C116" s="112"/>
      <c r="D116" s="112"/>
      <c r="E116" s="9"/>
      <c r="F116" s="28"/>
      <c r="G116" s="29"/>
      <c r="H116" s="10"/>
      <c r="I116" s="11"/>
      <c r="J116" s="12"/>
      <c r="K116" s="12"/>
      <c r="L116" s="107"/>
      <c r="M116" s="12"/>
      <c r="N116" s="12"/>
      <c r="O116" s="12"/>
      <c r="P116" s="12"/>
      <c r="Q116" s="149"/>
      <c r="R116" s="149"/>
      <c r="T116" s="143"/>
    </row>
    <row r="117" spans="1:20" s="6" customFormat="1" ht="12" customHeight="1">
      <c r="B117" s="171"/>
      <c r="C117" s="178"/>
      <c r="D117" s="178"/>
      <c r="E117" s="125"/>
      <c r="F117" s="126"/>
      <c r="G117" s="127"/>
      <c r="H117" s="123"/>
      <c r="I117" s="123"/>
      <c r="J117" s="128"/>
      <c r="K117" s="128"/>
      <c r="L117" s="128"/>
      <c r="M117" s="128"/>
      <c r="N117" s="129"/>
      <c r="O117" s="129"/>
      <c r="P117" s="129"/>
      <c r="Q117" s="180"/>
      <c r="R117" s="180"/>
    </row>
    <row r="118" spans="1:20" s="31" customFormat="1" ht="24" customHeight="1">
      <c r="B118" s="172"/>
      <c r="C118" s="121"/>
      <c r="D118" s="121"/>
      <c r="E118" s="54" t="s">
        <v>24</v>
      </c>
      <c r="F118" s="55"/>
      <c r="G118" s="56"/>
      <c r="H118" s="57"/>
      <c r="I118" s="58"/>
      <c r="J118" s="58"/>
      <c r="K118" s="58"/>
      <c r="L118" s="58"/>
      <c r="M118" s="18" t="e">
        <f>SUM(M4,M16,M23,#REF!,M39,M60,M71,M81)</f>
        <v>#REF!</v>
      </c>
      <c r="N118" s="18" t="e">
        <f>SUM(N4,N16,N23,N39,N60,N71,N81)</f>
        <v>#REF!</v>
      </c>
      <c r="O118" s="18"/>
      <c r="P118" s="18"/>
      <c r="Q118" s="216" t="e">
        <f>SUM(Q4,Q16,Q23,Q39,Q60,Q71,Q81)</f>
        <v>#REF!</v>
      </c>
      <c r="R118" s="181"/>
      <c r="T118" s="143"/>
    </row>
    <row r="119" spans="1:20">
      <c r="A119" s="31"/>
    </row>
    <row r="120" spans="1:20">
      <c r="A120" s="31"/>
      <c r="N120" s="2" t="e">
        <f>N118='ORÇAMENTO_LOT-C-N_DESON'!#REF!</f>
        <v>#REF!</v>
      </c>
    </row>
    <row r="122" spans="1:20">
      <c r="M122" s="106"/>
      <c r="N122" s="106"/>
      <c r="O122" s="106"/>
      <c r="P122" s="106"/>
      <c r="Q122" s="106"/>
      <c r="R122" s="106"/>
    </row>
  </sheetData>
  <mergeCells count="14">
    <mergeCell ref="R2:R3"/>
    <mergeCell ref="J2:J3"/>
    <mergeCell ref="K2:K3"/>
    <mergeCell ref="B1:R1"/>
    <mergeCell ref="L2:L3"/>
    <mergeCell ref="M2:M3"/>
    <mergeCell ref="N2:N3"/>
    <mergeCell ref="Q2:Q3"/>
    <mergeCell ref="B2:B3"/>
    <mergeCell ref="C2:C3"/>
    <mergeCell ref="E2:E3"/>
    <mergeCell ref="F2:G3"/>
    <mergeCell ref="H2:H3"/>
    <mergeCell ref="I2:I3"/>
  </mergeCells>
  <printOptions horizontalCentered="1"/>
  <pageMargins left="0.59055118110236227" right="0.19685039370078741" top="0.78740157480314965" bottom="0.59055118110236227" header="0.31496062992125984" footer="0.31496062992125984"/>
  <pageSetup paperSize="9" scale="85" orientation="landscape" r:id="rId1"/>
  <rowBreaks count="6" manualBreakCount="6">
    <brk id="20" min="1" max="17" man="1"/>
    <brk id="38" min="1" max="17" man="1"/>
    <brk id="52" min="1" max="17" man="1"/>
    <brk id="65" min="1" max="17" man="1"/>
    <brk id="78" min="1" max="17" man="1"/>
    <brk id="94" min="1" max="17" man="1"/>
  </rowBreaks>
  <colBreaks count="1" manualBreakCount="1">
    <brk id="1" max="197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S95"/>
  <sheetViews>
    <sheetView showGridLines="0" view="pageBreakPreview" zoomScale="96" zoomScaleNormal="96" zoomScaleSheetLayoutView="96" workbookViewId="0">
      <pane xSplit="1" ySplit="3" topLeftCell="B97" activePane="bottomRight" state="frozen"/>
      <selection activeCell="B95" sqref="B95"/>
      <selection pane="topRight" activeCell="B95" sqref="B95"/>
      <selection pane="bottomLeft" activeCell="B95" sqref="B95"/>
      <selection pane="bottomRight" activeCell="B95" sqref="B95"/>
    </sheetView>
  </sheetViews>
  <sheetFormatPr defaultColWidth="8.85546875" defaultRowHeight="15"/>
  <cols>
    <col min="1" max="1" width="2.28515625" style="2" customWidth="1"/>
    <col min="2" max="2" width="6.28515625" style="218" customWidth="1"/>
    <col min="3" max="3" width="9.7109375" style="122" customWidth="1"/>
    <col min="4" max="4" width="9.7109375" style="122" hidden="1" customWidth="1"/>
    <col min="5" max="5" width="62.85546875" style="2" customWidth="1"/>
    <col min="6" max="6" width="1.140625" style="2" hidden="1" customWidth="1"/>
    <col min="7" max="7" width="3.28515625" style="2" hidden="1" customWidth="1"/>
    <col min="8" max="8" width="6.28515625" style="2" customWidth="1"/>
    <col min="9" max="9" width="10.42578125" style="2" customWidth="1"/>
    <col min="10" max="10" width="10.28515625" style="2" hidden="1" customWidth="1"/>
    <col min="11" max="11" width="10.140625" style="2" customWidth="1"/>
    <col min="12" max="12" width="8.140625" style="2" hidden="1" customWidth="1"/>
    <col min="13" max="13" width="12.7109375" style="2" hidden="1" customWidth="1"/>
    <col min="14" max="14" width="13" style="2" customWidth="1"/>
    <col min="15" max="15" width="13.140625" style="2" customWidth="1"/>
    <col min="16" max="16" width="12.5703125" style="2" customWidth="1"/>
    <col min="17" max="17" width="11" style="2" customWidth="1"/>
    <col min="18" max="18" width="11.85546875" style="2" customWidth="1"/>
    <col min="19" max="16384" width="8.85546875" style="2"/>
  </cols>
  <sheetData>
    <row r="1" spans="2:17" s="132" customFormat="1" ht="30" customHeight="1">
      <c r="B1" s="749" t="s">
        <v>752</v>
      </c>
      <c r="C1" s="749"/>
      <c r="D1" s="749"/>
      <c r="E1" s="749"/>
      <c r="F1" s="749"/>
      <c r="G1" s="749"/>
      <c r="H1" s="749"/>
      <c r="I1" s="749"/>
      <c r="J1" s="749"/>
      <c r="K1" s="749"/>
      <c r="L1" s="749"/>
      <c r="M1" s="749"/>
      <c r="N1" s="749"/>
      <c r="O1" s="749"/>
      <c r="P1" s="749"/>
      <c r="Q1" s="31"/>
    </row>
    <row r="2" spans="2:17" ht="28.9" customHeight="1">
      <c r="B2" s="750" t="s">
        <v>10</v>
      </c>
      <c r="C2" s="753" t="s">
        <v>168</v>
      </c>
      <c r="D2" s="219"/>
      <c r="E2" s="750" t="s">
        <v>11</v>
      </c>
      <c r="F2" s="754" t="s">
        <v>12</v>
      </c>
      <c r="G2" s="755"/>
      <c r="H2" s="750" t="s">
        <v>1</v>
      </c>
      <c r="I2" s="750" t="s">
        <v>2</v>
      </c>
      <c r="J2" s="747" t="s">
        <v>506</v>
      </c>
      <c r="K2" s="747" t="s">
        <v>507</v>
      </c>
      <c r="L2" s="750" t="s">
        <v>166</v>
      </c>
      <c r="M2" s="751" t="s">
        <v>477</v>
      </c>
      <c r="N2" s="751" t="s">
        <v>478</v>
      </c>
      <c r="O2" s="751" t="s">
        <v>479</v>
      </c>
      <c r="P2" s="745" t="s">
        <v>377</v>
      </c>
      <c r="Q2" s="31"/>
    </row>
    <row r="3" spans="2:17" ht="14.45" customHeight="1">
      <c r="B3" s="512"/>
      <c r="C3" s="518"/>
      <c r="D3" s="217"/>
      <c r="E3" s="512"/>
      <c r="F3" s="521"/>
      <c r="G3" s="522"/>
      <c r="H3" s="512"/>
      <c r="I3" s="512"/>
      <c r="J3" s="748"/>
      <c r="K3" s="748"/>
      <c r="L3" s="512"/>
      <c r="M3" s="752"/>
      <c r="N3" s="752"/>
      <c r="O3" s="752"/>
      <c r="P3" s="746"/>
      <c r="Q3" s="31"/>
    </row>
    <row r="4" spans="2:17" s="26" customFormat="1" ht="30" customHeight="1">
      <c r="B4" s="169"/>
      <c r="C4" s="110"/>
      <c r="D4" s="110"/>
      <c r="E4" s="14" t="s">
        <v>752</v>
      </c>
      <c r="F4" s="20"/>
      <c r="G4" s="21"/>
      <c r="H4" s="22"/>
      <c r="I4" s="23"/>
      <c r="J4" s="24"/>
      <c r="K4" s="24"/>
      <c r="L4" s="24"/>
      <c r="M4" s="174">
        <f>SUM(M5:M13)</f>
        <v>586770.64</v>
      </c>
      <c r="N4" s="174"/>
      <c r="O4" s="175"/>
      <c r="P4" s="179"/>
      <c r="Q4" s="31"/>
    </row>
    <row r="5" spans="2:17" s="31" customFormat="1" ht="72" customHeight="1">
      <c r="B5" s="27" t="s">
        <v>446</v>
      </c>
      <c r="C5" s="112" t="s">
        <v>508</v>
      </c>
      <c r="D5" s="112" t="s">
        <v>508</v>
      </c>
      <c r="E5" s="9" t="s">
        <v>654</v>
      </c>
      <c r="F5" s="28"/>
      <c r="G5" s="29"/>
      <c r="H5" s="10" t="s">
        <v>4</v>
      </c>
      <c r="I5" s="30">
        <v>296.87</v>
      </c>
      <c r="J5" s="12">
        <v>921.38</v>
      </c>
      <c r="K5" s="12">
        <v>1228.08</v>
      </c>
      <c r="L5" s="107">
        <v>0.33286630262115269</v>
      </c>
      <c r="M5" s="12">
        <v>273530.08</v>
      </c>
      <c r="N5" s="12">
        <v>364580.11</v>
      </c>
      <c r="O5" s="149">
        <f>N5/$N$91</f>
        <v>0.32714055791993663</v>
      </c>
      <c r="P5" s="149">
        <f>P4+O5</f>
        <v>0.32714055791993663</v>
      </c>
    </row>
    <row r="6" spans="2:17" s="31" customFormat="1" ht="40.15" customHeight="1">
      <c r="B6" s="27" t="s">
        <v>440</v>
      </c>
      <c r="C6" s="112" t="s">
        <v>508</v>
      </c>
      <c r="D6" s="112" t="s">
        <v>508</v>
      </c>
      <c r="E6" s="9" t="s">
        <v>651</v>
      </c>
      <c r="F6" s="28"/>
      <c r="G6" s="29"/>
      <c r="H6" s="10" t="s">
        <v>3</v>
      </c>
      <c r="I6" s="30">
        <v>10206.790000000001</v>
      </c>
      <c r="J6" s="12">
        <v>6.3</v>
      </c>
      <c r="K6" s="12">
        <v>8.4</v>
      </c>
      <c r="L6" s="107">
        <v>0.33286630262115269</v>
      </c>
      <c r="M6" s="12">
        <v>64302.77</v>
      </c>
      <c r="N6" s="12">
        <v>85737.04</v>
      </c>
      <c r="O6" s="149">
        <f t="shared" ref="O6:O69" si="0">N6/$N$91</f>
        <v>7.6932510388468323E-2</v>
      </c>
      <c r="P6" s="149">
        <f>P5+O6</f>
        <v>0.40407306830840495</v>
      </c>
    </row>
    <row r="7" spans="2:17" s="31" customFormat="1" ht="40.15" customHeight="1">
      <c r="B7" s="27" t="s">
        <v>425</v>
      </c>
      <c r="C7" s="112" t="s">
        <v>508</v>
      </c>
      <c r="D7" s="112" t="s">
        <v>508</v>
      </c>
      <c r="E7" s="9" t="s">
        <v>761</v>
      </c>
      <c r="F7" s="28"/>
      <c r="G7" s="29"/>
      <c r="H7" s="10" t="s">
        <v>205</v>
      </c>
      <c r="I7" s="30">
        <v>2028</v>
      </c>
      <c r="J7" s="12">
        <v>30.47</v>
      </c>
      <c r="K7" s="12">
        <v>40.61</v>
      </c>
      <c r="L7" s="107">
        <v>0.33286630262115269</v>
      </c>
      <c r="M7" s="12">
        <v>61793.16</v>
      </c>
      <c r="N7" s="12">
        <v>82357.08</v>
      </c>
      <c r="O7" s="149">
        <f t="shared" si="0"/>
        <v>7.3899646088364107E-2</v>
      </c>
      <c r="P7" s="149">
        <f t="shared" ref="P7:P70" si="1">P6+O7</f>
        <v>0.47797271439676903</v>
      </c>
    </row>
    <row r="8" spans="2:17" s="31" customFormat="1" ht="40.15" customHeight="1">
      <c r="B8" s="27" t="s">
        <v>466</v>
      </c>
      <c r="C8" s="112" t="s">
        <v>508</v>
      </c>
      <c r="D8" s="112" t="s">
        <v>508</v>
      </c>
      <c r="E8" s="9" t="s">
        <v>782</v>
      </c>
      <c r="F8" s="28"/>
      <c r="G8" s="29"/>
      <c r="H8" s="10" t="s">
        <v>200</v>
      </c>
      <c r="I8" s="30">
        <v>1420</v>
      </c>
      <c r="J8" s="12">
        <v>30.81</v>
      </c>
      <c r="K8" s="12">
        <v>41.07</v>
      </c>
      <c r="L8" s="107">
        <v>0.33286630262115269</v>
      </c>
      <c r="M8" s="12">
        <v>43750.2</v>
      </c>
      <c r="N8" s="12">
        <v>58319.4</v>
      </c>
      <c r="O8" s="149">
        <f t="shared" si="0"/>
        <v>5.2330449550733731E-2</v>
      </c>
      <c r="P8" s="149">
        <f t="shared" si="1"/>
        <v>0.53030316394750276</v>
      </c>
    </row>
    <row r="9" spans="2:17" s="31" customFormat="1" ht="72" customHeight="1">
      <c r="B9" s="27" t="s">
        <v>772</v>
      </c>
      <c r="C9" s="112" t="s">
        <v>508</v>
      </c>
      <c r="D9" s="112" t="s">
        <v>508</v>
      </c>
      <c r="E9" s="9" t="s">
        <v>768</v>
      </c>
      <c r="F9" s="28" t="s">
        <v>205</v>
      </c>
      <c r="G9" s="29">
        <v>65.92</v>
      </c>
      <c r="H9" s="10" t="s">
        <v>205</v>
      </c>
      <c r="I9" s="30">
        <v>515</v>
      </c>
      <c r="J9" s="12">
        <v>65.92</v>
      </c>
      <c r="K9" s="12">
        <v>87.86</v>
      </c>
      <c r="L9" s="107">
        <v>0.33286630262115269</v>
      </c>
      <c r="M9" s="12">
        <v>33948.800000000003</v>
      </c>
      <c r="N9" s="12">
        <v>45247.9</v>
      </c>
      <c r="O9" s="149">
        <f t="shared" si="0"/>
        <v>4.0601291306608861E-2</v>
      </c>
      <c r="P9" s="149">
        <f t="shared" si="1"/>
        <v>0.5709044552541116</v>
      </c>
    </row>
    <row r="10" spans="2:17" s="31" customFormat="1" ht="40.15" customHeight="1">
      <c r="B10" s="27" t="s">
        <v>448</v>
      </c>
      <c r="C10" s="112" t="s">
        <v>508</v>
      </c>
      <c r="D10" s="112" t="s">
        <v>508</v>
      </c>
      <c r="E10" s="9" t="s">
        <v>781</v>
      </c>
      <c r="F10" s="28" t="s">
        <v>780</v>
      </c>
      <c r="G10" s="29">
        <v>1.1200000000000001</v>
      </c>
      <c r="H10" s="10" t="s">
        <v>170</v>
      </c>
      <c r="I10" s="30">
        <v>30038.360000000008</v>
      </c>
      <c r="J10" s="12">
        <v>1.1200000000000001</v>
      </c>
      <c r="K10" s="12">
        <v>1.49</v>
      </c>
      <c r="L10" s="107">
        <v>0.33286630262115269</v>
      </c>
      <c r="M10" s="12">
        <v>33642.959999999999</v>
      </c>
      <c r="N10" s="12">
        <v>44757.16</v>
      </c>
      <c r="O10" s="149">
        <f t="shared" si="0"/>
        <v>4.0160946501749298E-2</v>
      </c>
      <c r="P10" s="149">
        <f t="shared" si="1"/>
        <v>0.61106540175586088</v>
      </c>
    </row>
    <row r="11" spans="2:17" s="31" customFormat="1" ht="40.15" customHeight="1">
      <c r="B11" s="27" t="s">
        <v>438</v>
      </c>
      <c r="C11" s="112" t="s">
        <v>508</v>
      </c>
      <c r="D11" s="112" t="s">
        <v>508</v>
      </c>
      <c r="E11" s="9" t="s">
        <v>779</v>
      </c>
      <c r="F11" s="28" t="s">
        <v>780</v>
      </c>
      <c r="G11" s="29">
        <v>0.85</v>
      </c>
      <c r="H11" s="10" t="s">
        <v>234</v>
      </c>
      <c r="I11" s="30">
        <v>38281.51</v>
      </c>
      <c r="J11" s="12">
        <v>0.85</v>
      </c>
      <c r="K11" s="12">
        <v>1.1299999999999999</v>
      </c>
      <c r="L11" s="107">
        <v>0.33286630262115269</v>
      </c>
      <c r="M11" s="12">
        <v>32539.279999999999</v>
      </c>
      <c r="N11" s="12">
        <v>43258.11</v>
      </c>
      <c r="O11" s="149">
        <f t="shared" si="0"/>
        <v>3.8815837320258617E-2</v>
      </c>
      <c r="P11" s="149">
        <f t="shared" si="1"/>
        <v>0.6498812390761195</v>
      </c>
    </row>
    <row r="12" spans="2:17" s="31" customFormat="1" ht="40.15" customHeight="1">
      <c r="B12" s="150" t="s">
        <v>427</v>
      </c>
      <c r="C12" s="152" t="s">
        <v>508</v>
      </c>
      <c r="D12" s="152" t="s">
        <v>508</v>
      </c>
      <c r="E12" s="153" t="s">
        <v>644</v>
      </c>
      <c r="F12" s="157"/>
      <c r="G12" s="158"/>
      <c r="H12" s="151" t="s">
        <v>205</v>
      </c>
      <c r="I12" s="161">
        <v>776</v>
      </c>
      <c r="J12" s="155">
        <v>30.29</v>
      </c>
      <c r="K12" s="155">
        <v>40.369999999999997</v>
      </c>
      <c r="L12" s="156">
        <v>0.33286630262115269</v>
      </c>
      <c r="M12" s="155">
        <v>23505.040000000001</v>
      </c>
      <c r="N12" s="155">
        <v>31327.119999999999</v>
      </c>
      <c r="O12" s="159">
        <f t="shared" si="0"/>
        <v>2.8110067537213717E-2</v>
      </c>
      <c r="P12" s="159">
        <f t="shared" si="1"/>
        <v>0.67799130661333318</v>
      </c>
    </row>
    <row r="13" spans="2:17" s="31" customFormat="1" ht="72" customHeight="1">
      <c r="B13" s="27" t="s">
        <v>436</v>
      </c>
      <c r="C13" s="112" t="s">
        <v>508</v>
      </c>
      <c r="D13" s="112" t="s">
        <v>508</v>
      </c>
      <c r="E13" s="9" t="s">
        <v>778</v>
      </c>
      <c r="F13" s="28" t="s">
        <v>229</v>
      </c>
      <c r="G13" s="29">
        <v>14.47</v>
      </c>
      <c r="H13" s="10" t="s">
        <v>4</v>
      </c>
      <c r="I13" s="30">
        <v>1365.47</v>
      </c>
      <c r="J13" s="12">
        <v>14.47</v>
      </c>
      <c r="K13" s="12">
        <v>19.29</v>
      </c>
      <c r="L13" s="107">
        <v>0.33286630262115269</v>
      </c>
      <c r="M13" s="12">
        <v>19758.349999999999</v>
      </c>
      <c r="N13" s="12">
        <v>26339.919999999998</v>
      </c>
      <c r="O13" s="149">
        <f t="shared" si="0"/>
        <v>2.363501433022909E-2</v>
      </c>
      <c r="P13" s="149">
        <f t="shared" si="1"/>
        <v>0.70162632094356225</v>
      </c>
    </row>
    <row r="14" spans="2:17" s="31" customFormat="1" ht="19.899999999999999" customHeight="1">
      <c r="B14" s="27" t="s">
        <v>792</v>
      </c>
      <c r="C14" s="112" t="s">
        <v>508</v>
      </c>
      <c r="D14" s="112" t="s">
        <v>508</v>
      </c>
      <c r="E14" s="9" t="s">
        <v>827</v>
      </c>
      <c r="F14" s="28"/>
      <c r="G14" s="29"/>
      <c r="H14" s="10" t="s">
        <v>205</v>
      </c>
      <c r="I14" s="30">
        <v>110</v>
      </c>
      <c r="J14" s="12">
        <v>132.72</v>
      </c>
      <c r="K14" s="12">
        <v>176.9</v>
      </c>
      <c r="L14" s="107" t="s">
        <v>164</v>
      </c>
      <c r="M14" s="12">
        <v>14599.2</v>
      </c>
      <c r="N14" s="12">
        <v>19459</v>
      </c>
      <c r="O14" s="149">
        <f t="shared" si="0"/>
        <v>1.746071149236322E-2</v>
      </c>
      <c r="P14" s="149">
        <f t="shared" si="1"/>
        <v>0.71908703243592542</v>
      </c>
    </row>
    <row r="15" spans="2:17" s="31" customFormat="1" ht="40.15" customHeight="1">
      <c r="B15" s="27" t="s">
        <v>443</v>
      </c>
      <c r="C15" s="112" t="s">
        <v>508</v>
      </c>
      <c r="D15" s="112" t="s">
        <v>508</v>
      </c>
      <c r="E15" s="9" t="s">
        <v>653</v>
      </c>
      <c r="F15" s="28"/>
      <c r="G15" s="29"/>
      <c r="H15" s="10" t="s">
        <v>3</v>
      </c>
      <c r="I15" s="30">
        <v>9671.82</v>
      </c>
      <c r="J15" s="12">
        <v>1.33</v>
      </c>
      <c r="K15" s="12">
        <v>1.77</v>
      </c>
      <c r="L15" s="107">
        <v>0.33286630262115269</v>
      </c>
      <c r="M15" s="12">
        <v>12863.52</v>
      </c>
      <c r="N15" s="12">
        <v>17119.12</v>
      </c>
      <c r="O15" s="149">
        <f t="shared" si="0"/>
        <v>1.5361119036083306E-2</v>
      </c>
      <c r="P15" s="149">
        <f t="shared" si="1"/>
        <v>0.7344481514720087</v>
      </c>
    </row>
    <row r="16" spans="2:17" s="31" customFormat="1" ht="40.15" customHeight="1">
      <c r="B16" s="27" t="s">
        <v>803</v>
      </c>
      <c r="C16" s="112" t="s">
        <v>508</v>
      </c>
      <c r="D16" s="112" t="s">
        <v>508</v>
      </c>
      <c r="E16" s="9" t="s">
        <v>758</v>
      </c>
      <c r="F16" s="28"/>
      <c r="G16" s="29"/>
      <c r="H16" s="10" t="s">
        <v>229</v>
      </c>
      <c r="I16" s="30">
        <v>2604.41</v>
      </c>
      <c r="J16" s="12">
        <v>4.71</v>
      </c>
      <c r="K16" s="12">
        <v>6.28</v>
      </c>
      <c r="L16" s="107">
        <v>0.33286630262115269</v>
      </c>
      <c r="M16" s="12">
        <v>12266.77</v>
      </c>
      <c r="N16" s="12">
        <v>16355.69</v>
      </c>
      <c r="O16" s="149">
        <f t="shared" si="0"/>
        <v>1.4676087381084857E-2</v>
      </c>
      <c r="P16" s="149">
        <f t="shared" si="1"/>
        <v>0.74912423885309354</v>
      </c>
    </row>
    <row r="17" spans="2:16" s="31" customFormat="1" ht="72" customHeight="1">
      <c r="B17" s="27" t="s">
        <v>746</v>
      </c>
      <c r="C17" s="112" t="s">
        <v>508</v>
      </c>
      <c r="D17" s="112" t="s">
        <v>508</v>
      </c>
      <c r="E17" s="9" t="s">
        <v>783</v>
      </c>
      <c r="F17" s="28" t="s">
        <v>205</v>
      </c>
      <c r="G17" s="29">
        <v>11.97</v>
      </c>
      <c r="H17" s="10" t="s">
        <v>205</v>
      </c>
      <c r="I17" s="30">
        <v>956.17899999999997</v>
      </c>
      <c r="J17" s="12">
        <v>11.97</v>
      </c>
      <c r="K17" s="12">
        <v>15.95</v>
      </c>
      <c r="L17" s="107">
        <v>0.33286630262115269</v>
      </c>
      <c r="M17" s="12">
        <v>11445.46</v>
      </c>
      <c r="N17" s="12">
        <v>15251.06</v>
      </c>
      <c r="O17" s="149">
        <f t="shared" si="0"/>
        <v>1.3684894322047435E-2</v>
      </c>
      <c r="P17" s="149">
        <f t="shared" si="1"/>
        <v>0.76280913317514099</v>
      </c>
    </row>
    <row r="18" spans="2:16" s="31" customFormat="1" ht="40.15" customHeight="1">
      <c r="B18" s="27" t="s">
        <v>463</v>
      </c>
      <c r="C18" s="112" t="s">
        <v>508</v>
      </c>
      <c r="D18" s="112" t="s">
        <v>508</v>
      </c>
      <c r="E18" s="9" t="s">
        <v>699</v>
      </c>
      <c r="F18" s="28"/>
      <c r="G18" s="29"/>
      <c r="H18" s="10" t="s">
        <v>500</v>
      </c>
      <c r="I18" s="30">
        <v>684</v>
      </c>
      <c r="J18" s="12">
        <v>13.9</v>
      </c>
      <c r="K18" s="12">
        <v>18.53</v>
      </c>
      <c r="L18" s="107">
        <v>0.33286630262115269</v>
      </c>
      <c r="M18" s="12">
        <v>9507.6</v>
      </c>
      <c r="N18" s="12">
        <v>12674.52</v>
      </c>
      <c r="O18" s="149">
        <f t="shared" si="0"/>
        <v>1.1372945013833574E-2</v>
      </c>
      <c r="P18" s="149">
        <f t="shared" si="1"/>
        <v>0.77418207818897455</v>
      </c>
    </row>
    <row r="19" spans="2:16" s="31" customFormat="1" ht="40.15" customHeight="1">
      <c r="B19" s="27" t="s">
        <v>802</v>
      </c>
      <c r="C19" s="112" t="s">
        <v>508</v>
      </c>
      <c r="D19" s="112" t="s">
        <v>508</v>
      </c>
      <c r="E19" s="9" t="s">
        <v>757</v>
      </c>
      <c r="F19" s="28"/>
      <c r="G19" s="29"/>
      <c r="H19" s="10" t="s">
        <v>229</v>
      </c>
      <c r="I19" s="30">
        <v>2308.7999999999997</v>
      </c>
      <c r="J19" s="12">
        <v>4.0199999999999996</v>
      </c>
      <c r="K19" s="12">
        <v>5.36</v>
      </c>
      <c r="L19" s="107">
        <v>0.33286630262115269</v>
      </c>
      <c r="M19" s="12">
        <v>9281.3700000000008</v>
      </c>
      <c r="N19" s="12">
        <v>12375.17</v>
      </c>
      <c r="O19" s="149">
        <f t="shared" si="0"/>
        <v>1.1104335939100086E-2</v>
      </c>
      <c r="P19" s="149">
        <f t="shared" si="1"/>
        <v>0.78528641412807465</v>
      </c>
    </row>
    <row r="20" spans="2:16" s="31" customFormat="1" ht="40.15" customHeight="1">
      <c r="B20" s="27" t="s">
        <v>27</v>
      </c>
      <c r="C20" s="112" t="s">
        <v>508</v>
      </c>
      <c r="D20" s="112" t="s">
        <v>508</v>
      </c>
      <c r="E20" s="9" t="s">
        <v>751</v>
      </c>
      <c r="F20" s="28"/>
      <c r="G20" s="29"/>
      <c r="H20" s="10" t="s">
        <v>7</v>
      </c>
      <c r="I20" s="30">
        <v>5081.75</v>
      </c>
      <c r="J20" s="12">
        <v>1.7</v>
      </c>
      <c r="K20" s="12">
        <v>2.27</v>
      </c>
      <c r="L20" s="107">
        <v>0.33286630262115269</v>
      </c>
      <c r="M20" s="12">
        <v>8638.9699999999993</v>
      </c>
      <c r="N20" s="12">
        <v>11535.57</v>
      </c>
      <c r="O20" s="149">
        <f t="shared" si="0"/>
        <v>1.0350956352842408E-2</v>
      </c>
      <c r="P20" s="149">
        <f t="shared" si="1"/>
        <v>0.79563737048091709</v>
      </c>
    </row>
    <row r="21" spans="2:16" s="31" customFormat="1" ht="19.899999999999999" customHeight="1">
      <c r="B21" s="27" t="s">
        <v>431</v>
      </c>
      <c r="C21" s="112" t="s">
        <v>508</v>
      </c>
      <c r="D21" s="112" t="s">
        <v>508</v>
      </c>
      <c r="E21" s="9" t="s">
        <v>649</v>
      </c>
      <c r="F21" s="28"/>
      <c r="G21" s="29"/>
      <c r="H21" s="10" t="s">
        <v>3</v>
      </c>
      <c r="I21" s="30">
        <v>10585.08</v>
      </c>
      <c r="J21" s="12">
        <v>0.8</v>
      </c>
      <c r="K21" s="12">
        <v>1.07</v>
      </c>
      <c r="L21" s="107">
        <v>0.33286630262115269</v>
      </c>
      <c r="M21" s="12">
        <v>8468.06</v>
      </c>
      <c r="N21" s="12">
        <v>11326.04</v>
      </c>
      <c r="O21" s="149">
        <f t="shared" si="0"/>
        <v>1.0162943460145206E-2</v>
      </c>
      <c r="P21" s="149">
        <f t="shared" si="1"/>
        <v>0.80580031394106233</v>
      </c>
    </row>
    <row r="22" spans="2:16" s="31" customFormat="1" ht="40.15" customHeight="1">
      <c r="B22" s="150" t="s">
        <v>486</v>
      </c>
      <c r="C22" s="152" t="s">
        <v>508</v>
      </c>
      <c r="D22" s="152" t="s">
        <v>508</v>
      </c>
      <c r="E22" s="153" t="s">
        <v>764</v>
      </c>
      <c r="F22" s="157" t="s">
        <v>205</v>
      </c>
      <c r="G22" s="158">
        <v>68.34</v>
      </c>
      <c r="H22" s="151" t="s">
        <v>205</v>
      </c>
      <c r="I22" s="161">
        <v>113</v>
      </c>
      <c r="J22" s="155">
        <v>68.34</v>
      </c>
      <c r="K22" s="155">
        <v>91.09</v>
      </c>
      <c r="L22" s="156">
        <v>0.33286630262115269</v>
      </c>
      <c r="M22" s="155">
        <v>7722.42</v>
      </c>
      <c r="N22" s="155">
        <v>10293.17</v>
      </c>
      <c r="O22" s="159">
        <f t="shared" si="0"/>
        <v>9.236141205192885E-3</v>
      </c>
      <c r="P22" s="159">
        <f t="shared" si="1"/>
        <v>0.81503645514625522</v>
      </c>
    </row>
    <row r="23" spans="2:16" s="31" customFormat="1" ht="72" customHeight="1">
      <c r="B23" s="27" t="s">
        <v>786</v>
      </c>
      <c r="C23" s="112" t="s">
        <v>508</v>
      </c>
      <c r="D23" s="112" t="s">
        <v>508</v>
      </c>
      <c r="E23" s="9" t="s">
        <v>510</v>
      </c>
      <c r="F23" s="28"/>
      <c r="G23" s="29"/>
      <c r="H23" s="10" t="s">
        <v>187</v>
      </c>
      <c r="I23" s="30">
        <v>1</v>
      </c>
      <c r="J23" s="12">
        <v>7504.28</v>
      </c>
      <c r="K23" s="12">
        <v>10002.200000000001</v>
      </c>
      <c r="L23" s="107" t="s">
        <v>164</v>
      </c>
      <c r="M23" s="12">
        <v>7504.28</v>
      </c>
      <c r="N23" s="12">
        <v>10002.200000000001</v>
      </c>
      <c r="O23" s="149">
        <f t="shared" si="0"/>
        <v>8.9750515693979866E-3</v>
      </c>
      <c r="P23" s="149">
        <f t="shared" si="1"/>
        <v>0.82401150671565326</v>
      </c>
    </row>
    <row r="24" spans="2:16" s="31" customFormat="1" ht="40.15" customHeight="1">
      <c r="B24" s="27" t="s">
        <v>429</v>
      </c>
      <c r="C24" s="112" t="s">
        <v>508</v>
      </c>
      <c r="D24" s="112" t="s">
        <v>508</v>
      </c>
      <c r="E24" s="9" t="s">
        <v>762</v>
      </c>
      <c r="F24" s="28"/>
      <c r="G24" s="29"/>
      <c r="H24" s="10" t="s">
        <v>205</v>
      </c>
      <c r="I24" s="30">
        <v>224</v>
      </c>
      <c r="J24" s="12">
        <v>32.65</v>
      </c>
      <c r="K24" s="12">
        <v>43.52</v>
      </c>
      <c r="L24" s="107">
        <v>0.33286630262115269</v>
      </c>
      <c r="M24" s="12">
        <v>7313.6</v>
      </c>
      <c r="N24" s="12">
        <v>9748.48</v>
      </c>
      <c r="O24" s="149">
        <f t="shared" si="0"/>
        <v>8.7473866472620905E-3</v>
      </c>
      <c r="P24" s="149">
        <f t="shared" si="1"/>
        <v>0.83275889336291531</v>
      </c>
    </row>
    <row r="25" spans="2:16" s="31" customFormat="1" ht="19.899999999999999" customHeight="1">
      <c r="B25" s="27" t="s">
        <v>806</v>
      </c>
      <c r="C25" s="112" t="s">
        <v>508</v>
      </c>
      <c r="D25" s="112" t="s">
        <v>508</v>
      </c>
      <c r="E25" s="9" t="s">
        <v>673</v>
      </c>
      <c r="F25" s="28"/>
      <c r="G25" s="29"/>
      <c r="H25" s="10" t="s">
        <v>229</v>
      </c>
      <c r="I25" s="30">
        <v>2224.2846153846149</v>
      </c>
      <c r="J25" s="12">
        <v>3.22</v>
      </c>
      <c r="K25" s="12">
        <v>4.29</v>
      </c>
      <c r="L25" s="107">
        <v>0.33286630262115269</v>
      </c>
      <c r="M25" s="12">
        <v>7162.19</v>
      </c>
      <c r="N25" s="12">
        <v>9542.18</v>
      </c>
      <c r="O25" s="149">
        <f t="shared" si="0"/>
        <v>8.5622720585949164E-3</v>
      </c>
      <c r="P25" s="149">
        <f t="shared" si="1"/>
        <v>0.84132116542151025</v>
      </c>
    </row>
    <row r="26" spans="2:16" s="31" customFormat="1" ht="19.899999999999999" customHeight="1">
      <c r="B26" s="27" t="s">
        <v>805</v>
      </c>
      <c r="C26" s="112" t="s">
        <v>508</v>
      </c>
      <c r="D26" s="112" t="s">
        <v>753</v>
      </c>
      <c r="E26" s="9" t="s">
        <v>676</v>
      </c>
      <c r="F26" s="28"/>
      <c r="G26" s="29"/>
      <c r="H26" s="10" t="s">
        <v>229</v>
      </c>
      <c r="I26" s="30">
        <v>2159.6461538461535</v>
      </c>
      <c r="J26" s="12">
        <v>3.03</v>
      </c>
      <c r="K26" s="12">
        <v>4.04</v>
      </c>
      <c r="L26" s="107">
        <v>0.33286630262115269</v>
      </c>
      <c r="M26" s="12">
        <v>6543.72</v>
      </c>
      <c r="N26" s="12">
        <v>8724.9699999999993</v>
      </c>
      <c r="O26" s="149">
        <f t="shared" si="0"/>
        <v>7.8289831928426094E-3</v>
      </c>
      <c r="P26" s="149">
        <f t="shared" si="1"/>
        <v>0.8491501486143529</v>
      </c>
    </row>
    <row r="27" spans="2:16" s="31" customFormat="1" ht="19.899999999999999" customHeight="1">
      <c r="B27" s="27" t="s">
        <v>419</v>
      </c>
      <c r="C27" s="112" t="s">
        <v>508</v>
      </c>
      <c r="D27" s="112" t="s">
        <v>508</v>
      </c>
      <c r="E27" s="9" t="s">
        <v>596</v>
      </c>
      <c r="F27" s="28"/>
      <c r="G27" s="29"/>
      <c r="H27" s="10" t="s">
        <v>187</v>
      </c>
      <c r="I27" s="30">
        <v>8</v>
      </c>
      <c r="J27" s="12">
        <v>736.27</v>
      </c>
      <c r="K27" s="12">
        <v>981.35</v>
      </c>
      <c r="L27" s="107">
        <v>0.33286630262115269</v>
      </c>
      <c r="M27" s="12">
        <v>5890.16</v>
      </c>
      <c r="N27" s="12">
        <v>7850.8</v>
      </c>
      <c r="O27" s="149">
        <f t="shared" si="0"/>
        <v>7.0445836776938785E-3</v>
      </c>
      <c r="P27" s="149">
        <f t="shared" si="1"/>
        <v>0.85619473229204679</v>
      </c>
    </row>
    <row r="28" spans="2:16" s="31" customFormat="1" ht="19.899999999999999" customHeight="1">
      <c r="B28" s="27" t="s">
        <v>793</v>
      </c>
      <c r="C28" s="112" t="s">
        <v>508</v>
      </c>
      <c r="D28" s="112" t="s">
        <v>508</v>
      </c>
      <c r="E28" s="9" t="s">
        <v>512</v>
      </c>
      <c r="F28" s="28"/>
      <c r="G28" s="29"/>
      <c r="H28" s="10" t="s">
        <v>205</v>
      </c>
      <c r="I28" s="30">
        <v>110</v>
      </c>
      <c r="J28" s="12">
        <v>49.42</v>
      </c>
      <c r="K28" s="12">
        <v>65.87</v>
      </c>
      <c r="L28" s="107" t="s">
        <v>164</v>
      </c>
      <c r="M28" s="12">
        <v>5436.2</v>
      </c>
      <c r="N28" s="12">
        <v>7245.7</v>
      </c>
      <c r="O28" s="149">
        <f t="shared" si="0"/>
        <v>6.5016227586318E-3</v>
      </c>
      <c r="P28" s="149">
        <f t="shared" si="1"/>
        <v>0.86269635505067854</v>
      </c>
    </row>
    <row r="29" spans="2:16" s="31" customFormat="1" ht="72" customHeight="1">
      <c r="B29" s="27" t="s">
        <v>791</v>
      </c>
      <c r="C29" s="112" t="s">
        <v>508</v>
      </c>
      <c r="D29" s="112" t="s">
        <v>508</v>
      </c>
      <c r="E29" s="9" t="s">
        <v>614</v>
      </c>
      <c r="F29" s="28"/>
      <c r="G29" s="29"/>
      <c r="H29" s="10" t="s">
        <v>187</v>
      </c>
      <c r="I29" s="30">
        <v>2</v>
      </c>
      <c r="J29" s="12">
        <v>2705.45</v>
      </c>
      <c r="K29" s="12">
        <v>3606</v>
      </c>
      <c r="L29" s="107" t="s">
        <v>164</v>
      </c>
      <c r="M29" s="12">
        <v>5410.9</v>
      </c>
      <c r="N29" s="12">
        <v>7212</v>
      </c>
      <c r="O29" s="149">
        <f t="shared" si="0"/>
        <v>6.4713834874825819E-3</v>
      </c>
      <c r="P29" s="149">
        <f t="shared" si="1"/>
        <v>0.86916773853816109</v>
      </c>
    </row>
    <row r="30" spans="2:16" s="31" customFormat="1" ht="40.15" customHeight="1">
      <c r="B30" s="27" t="s">
        <v>748</v>
      </c>
      <c r="C30" s="112" t="s">
        <v>508</v>
      </c>
      <c r="D30" s="112" t="s">
        <v>508</v>
      </c>
      <c r="E30" s="9" t="s">
        <v>785</v>
      </c>
      <c r="F30" s="28" t="s">
        <v>200</v>
      </c>
      <c r="G30" s="29">
        <v>1.59</v>
      </c>
      <c r="H30" s="10" t="s">
        <v>7</v>
      </c>
      <c r="I30" s="30">
        <v>3387.6055999999999</v>
      </c>
      <c r="J30" s="12">
        <v>1.59</v>
      </c>
      <c r="K30" s="12">
        <v>2.12</v>
      </c>
      <c r="L30" s="107">
        <v>0.33286630262115269</v>
      </c>
      <c r="M30" s="12">
        <v>5386.29</v>
      </c>
      <c r="N30" s="12">
        <v>7181.72</v>
      </c>
      <c r="O30" s="149">
        <f t="shared" si="0"/>
        <v>6.4442130088357471E-3</v>
      </c>
      <c r="P30" s="149">
        <f t="shared" si="1"/>
        <v>0.87561195154699689</v>
      </c>
    </row>
    <row r="31" spans="2:16" s="31" customFormat="1" ht="40.15" customHeight="1">
      <c r="B31" s="27" t="s">
        <v>749</v>
      </c>
      <c r="C31" s="112" t="s">
        <v>508</v>
      </c>
      <c r="D31" s="112" t="s">
        <v>508</v>
      </c>
      <c r="E31" s="9" t="s">
        <v>785</v>
      </c>
      <c r="F31" s="28" t="s">
        <v>200</v>
      </c>
      <c r="G31" s="29">
        <v>1.59</v>
      </c>
      <c r="H31" s="10" t="s">
        <v>7</v>
      </c>
      <c r="I31" s="30">
        <v>3387.6055999999999</v>
      </c>
      <c r="J31" s="12">
        <v>1.59</v>
      </c>
      <c r="K31" s="12">
        <v>2.12</v>
      </c>
      <c r="L31" s="107">
        <v>0.33286630262115269</v>
      </c>
      <c r="M31" s="12">
        <v>5386.29</v>
      </c>
      <c r="N31" s="12">
        <v>7181.72</v>
      </c>
      <c r="O31" s="149">
        <f t="shared" si="0"/>
        <v>6.4442130088357471E-3</v>
      </c>
      <c r="P31" s="149">
        <f t="shared" si="1"/>
        <v>0.88205616455583269</v>
      </c>
    </row>
    <row r="32" spans="2:16" s="31" customFormat="1" ht="40.15" customHeight="1">
      <c r="B32" s="27" t="s">
        <v>800</v>
      </c>
      <c r="C32" s="112" t="s">
        <v>508</v>
      </c>
      <c r="D32" s="112" t="s">
        <v>508</v>
      </c>
      <c r="E32" s="9" t="s">
        <v>522</v>
      </c>
      <c r="F32" s="28">
        <v>5</v>
      </c>
      <c r="G32" s="29" t="s">
        <v>759</v>
      </c>
      <c r="H32" s="10" t="s">
        <v>234</v>
      </c>
      <c r="I32" s="30">
        <v>1602.8</v>
      </c>
      <c r="J32" s="12">
        <v>3.2</v>
      </c>
      <c r="K32" s="12">
        <v>4.2699999999999996</v>
      </c>
      <c r="L32" s="107">
        <v>0</v>
      </c>
      <c r="M32" s="12">
        <v>5128.96</v>
      </c>
      <c r="N32" s="12">
        <v>6843.96</v>
      </c>
      <c r="O32" s="149">
        <f t="shared" si="0"/>
        <v>6.1411383434541444E-3</v>
      </c>
      <c r="P32" s="149">
        <f t="shared" si="1"/>
        <v>0.88819730289928689</v>
      </c>
    </row>
    <row r="33" spans="2:19" s="31" customFormat="1" ht="72" customHeight="1">
      <c r="B33" s="150" t="s">
        <v>461</v>
      </c>
      <c r="C33" s="152" t="s">
        <v>508</v>
      </c>
      <c r="D33" s="152" t="s">
        <v>508</v>
      </c>
      <c r="E33" s="153" t="s">
        <v>744</v>
      </c>
      <c r="F33" s="157"/>
      <c r="G33" s="158"/>
      <c r="H33" s="151" t="s">
        <v>3</v>
      </c>
      <c r="I33" s="161">
        <v>14.2</v>
      </c>
      <c r="J33" s="155">
        <v>354.21</v>
      </c>
      <c r="K33" s="155">
        <v>472.11</v>
      </c>
      <c r="L33" s="156">
        <v>0.33286630262115269</v>
      </c>
      <c r="M33" s="155">
        <v>5029.78</v>
      </c>
      <c r="N33" s="155">
        <v>6703.96</v>
      </c>
      <c r="O33" s="159">
        <f t="shared" si="0"/>
        <v>6.0155152585612487E-3</v>
      </c>
      <c r="P33" s="159">
        <f t="shared" si="1"/>
        <v>0.89421281815784814</v>
      </c>
    </row>
    <row r="34" spans="2:19" s="31" customFormat="1" ht="40.15" customHeight="1">
      <c r="B34" s="27" t="s">
        <v>6</v>
      </c>
      <c r="C34" s="112" t="s">
        <v>508</v>
      </c>
      <c r="D34" s="112" t="s">
        <v>508</v>
      </c>
      <c r="E34" s="9" t="s">
        <v>534</v>
      </c>
      <c r="F34" s="28"/>
      <c r="G34" s="29"/>
      <c r="H34" s="10" t="s">
        <v>205</v>
      </c>
      <c r="I34" s="30">
        <v>35</v>
      </c>
      <c r="J34" s="12">
        <v>143.21</v>
      </c>
      <c r="K34" s="12">
        <v>190.88</v>
      </c>
      <c r="L34" s="107">
        <v>0.33286630262115269</v>
      </c>
      <c r="M34" s="12">
        <v>5012.3500000000004</v>
      </c>
      <c r="N34" s="12">
        <v>6680.8</v>
      </c>
      <c r="O34" s="149">
        <f t="shared" si="0"/>
        <v>5.9947336110889671E-3</v>
      </c>
      <c r="P34" s="149">
        <f t="shared" si="1"/>
        <v>0.90020755176893708</v>
      </c>
    </row>
    <row r="35" spans="2:19" s="31" customFormat="1" ht="40.15" customHeight="1">
      <c r="B35" s="27" t="s">
        <v>777</v>
      </c>
      <c r="C35" s="112" t="s">
        <v>508</v>
      </c>
      <c r="D35" s="112" t="s">
        <v>508</v>
      </c>
      <c r="E35" s="9" t="s">
        <v>770</v>
      </c>
      <c r="F35" s="28"/>
      <c r="G35" s="29"/>
      <c r="H35" s="10" t="s">
        <v>187</v>
      </c>
      <c r="I35" s="30">
        <v>30</v>
      </c>
      <c r="J35" s="12">
        <v>166.93874838000002</v>
      </c>
      <c r="K35" s="12">
        <v>222.51</v>
      </c>
      <c r="L35" s="107">
        <v>0.33286630262115269</v>
      </c>
      <c r="M35" s="12">
        <v>5008.16</v>
      </c>
      <c r="N35" s="12">
        <v>6675.3</v>
      </c>
      <c r="O35" s="149">
        <f t="shared" si="0"/>
        <v>5.9897984184681752E-3</v>
      </c>
      <c r="P35" s="149">
        <f t="shared" si="1"/>
        <v>0.90619735018740522</v>
      </c>
    </row>
    <row r="36" spans="2:19" s="31" customFormat="1" ht="40.15" customHeight="1">
      <c r="B36" s="27" t="s">
        <v>501</v>
      </c>
      <c r="C36" s="112" t="s">
        <v>508</v>
      </c>
      <c r="D36" s="112" t="s">
        <v>508</v>
      </c>
      <c r="E36" s="9" t="s">
        <v>700</v>
      </c>
      <c r="F36" s="28"/>
      <c r="G36" s="29"/>
      <c r="H36" s="10" t="s">
        <v>200</v>
      </c>
      <c r="I36" s="30">
        <v>737.62380000000007</v>
      </c>
      <c r="J36" s="12">
        <v>6.07</v>
      </c>
      <c r="K36" s="12">
        <v>8.09</v>
      </c>
      <c r="L36" s="107">
        <v>0.33286630262115269</v>
      </c>
      <c r="M36" s="12">
        <v>4477.37</v>
      </c>
      <c r="N36" s="12">
        <v>5967.38</v>
      </c>
      <c r="O36" s="149">
        <f t="shared" si="0"/>
        <v>5.3545763166297569E-3</v>
      </c>
      <c r="P36" s="149">
        <f t="shared" si="1"/>
        <v>0.91155192650403494</v>
      </c>
    </row>
    <row r="37" spans="2:19" s="31" customFormat="1" ht="40.15" customHeight="1">
      <c r="B37" s="27" t="s">
        <v>423</v>
      </c>
      <c r="C37" s="112" t="s">
        <v>508</v>
      </c>
      <c r="D37" s="112" t="s">
        <v>508</v>
      </c>
      <c r="E37" s="9" t="s">
        <v>688</v>
      </c>
      <c r="F37" s="28"/>
      <c r="G37" s="29"/>
      <c r="H37" s="10" t="s">
        <v>187</v>
      </c>
      <c r="I37" s="30">
        <v>3</v>
      </c>
      <c r="J37" s="12">
        <v>1376.5</v>
      </c>
      <c r="K37" s="12">
        <v>1834.69</v>
      </c>
      <c r="L37" s="107">
        <v>0.33286630262115269</v>
      </c>
      <c r="M37" s="12">
        <v>4129.5</v>
      </c>
      <c r="N37" s="12">
        <v>5504.07</v>
      </c>
      <c r="O37" s="149">
        <f t="shared" si="0"/>
        <v>4.9388446633317042E-3</v>
      </c>
      <c r="P37" s="149">
        <f t="shared" si="1"/>
        <v>0.91649077116736666</v>
      </c>
      <c r="S37" s="31" t="e">
        <f>#REF!/#REF!</f>
        <v>#REF!</v>
      </c>
    </row>
    <row r="38" spans="2:19" s="31" customFormat="1" ht="40.15" customHeight="1">
      <c r="B38" s="27" t="s">
        <v>771</v>
      </c>
      <c r="C38" s="112" t="s">
        <v>508</v>
      </c>
      <c r="D38" s="112" t="s">
        <v>508</v>
      </c>
      <c r="E38" s="9" t="s">
        <v>647</v>
      </c>
      <c r="F38" s="28"/>
      <c r="G38" s="29"/>
      <c r="H38" s="10" t="s">
        <v>200</v>
      </c>
      <c r="I38" s="30">
        <v>133</v>
      </c>
      <c r="J38" s="12">
        <v>27.21</v>
      </c>
      <c r="K38" s="12">
        <v>36.270000000000003</v>
      </c>
      <c r="L38" s="107">
        <v>0.33286630262115269</v>
      </c>
      <c r="M38" s="12">
        <v>3618.93</v>
      </c>
      <c r="N38" s="12">
        <v>4823.91</v>
      </c>
      <c r="O38" s="149">
        <f t="shared" si="0"/>
        <v>4.3285318246120488E-3</v>
      </c>
      <c r="P38" s="149">
        <f t="shared" si="1"/>
        <v>0.92081930299197867</v>
      </c>
    </row>
    <row r="39" spans="2:19" s="31" customFormat="1" ht="19.899999999999999" customHeight="1">
      <c r="B39" s="27" t="s">
        <v>732</v>
      </c>
      <c r="C39" s="112" t="s">
        <v>508</v>
      </c>
      <c r="D39" s="112" t="s">
        <v>508</v>
      </c>
      <c r="E39" s="9" t="s">
        <v>735</v>
      </c>
      <c r="F39" s="28"/>
      <c r="G39" s="29"/>
      <c r="H39" s="10" t="s">
        <v>736</v>
      </c>
      <c r="I39" s="30">
        <v>66386.14</v>
      </c>
      <c r="J39" s="12">
        <v>0.05</v>
      </c>
      <c r="K39" s="12">
        <v>7.0000000000000007E-2</v>
      </c>
      <c r="L39" s="107">
        <v>0.33286630262115269</v>
      </c>
      <c r="M39" s="12">
        <v>3319.3</v>
      </c>
      <c r="N39" s="12">
        <v>4647.03</v>
      </c>
      <c r="O39" s="149">
        <f t="shared" si="0"/>
        <v>4.1698160299273685E-3</v>
      </c>
      <c r="P39" s="149">
        <f t="shared" si="1"/>
        <v>0.92498911902190606</v>
      </c>
    </row>
    <row r="40" spans="2:19" s="31" customFormat="1" ht="40.15" customHeight="1">
      <c r="B40" s="27" t="s">
        <v>485</v>
      </c>
      <c r="C40" s="112" t="s">
        <v>508</v>
      </c>
      <c r="D40" s="112" t="s">
        <v>508</v>
      </c>
      <c r="E40" s="9" t="s">
        <v>763</v>
      </c>
      <c r="F40" s="28"/>
      <c r="G40" s="29"/>
      <c r="H40" s="10" t="s">
        <v>205</v>
      </c>
      <c r="I40" s="30">
        <v>235</v>
      </c>
      <c r="J40" s="12">
        <v>14.7</v>
      </c>
      <c r="K40" s="12">
        <v>19.59</v>
      </c>
      <c r="L40" s="107">
        <v>0.33286630262115269</v>
      </c>
      <c r="M40" s="12">
        <v>3454.5</v>
      </c>
      <c r="N40" s="12">
        <v>4603.6499999999996</v>
      </c>
      <c r="O40" s="149">
        <f t="shared" si="0"/>
        <v>4.1308908197655548E-3</v>
      </c>
      <c r="P40" s="149">
        <f t="shared" si="1"/>
        <v>0.92912000984167165</v>
      </c>
    </row>
    <row r="41" spans="2:19" s="31" customFormat="1" ht="72" customHeight="1">
      <c r="B41" s="27" t="s">
        <v>165</v>
      </c>
      <c r="C41" s="112" t="s">
        <v>508</v>
      </c>
      <c r="D41" s="112" t="s">
        <v>508</v>
      </c>
      <c r="E41" s="9" t="s">
        <v>743</v>
      </c>
      <c r="F41" s="28"/>
      <c r="G41" s="29"/>
      <c r="H41" s="10" t="s">
        <v>3</v>
      </c>
      <c r="I41" s="30">
        <v>9.6639999999999997</v>
      </c>
      <c r="J41" s="12">
        <v>340.99</v>
      </c>
      <c r="K41" s="12">
        <v>454.49</v>
      </c>
      <c r="L41" s="107">
        <v>0.33286630262115269</v>
      </c>
      <c r="M41" s="12">
        <v>3295.32</v>
      </c>
      <c r="N41" s="12">
        <v>4392.1899999999996</v>
      </c>
      <c r="O41" s="149">
        <f t="shared" si="0"/>
        <v>3.9411461231123289E-3</v>
      </c>
      <c r="P41" s="149">
        <f t="shared" si="1"/>
        <v>0.93306115596478401</v>
      </c>
    </row>
    <row r="42" spans="2:19" s="31" customFormat="1" ht="40.15" customHeight="1">
      <c r="B42" s="27" t="s">
        <v>30</v>
      </c>
      <c r="C42" s="112" t="s">
        <v>508</v>
      </c>
      <c r="D42" s="112" t="s">
        <v>508</v>
      </c>
      <c r="E42" s="9" t="s">
        <v>540</v>
      </c>
      <c r="F42" s="28"/>
      <c r="G42" s="29"/>
      <c r="H42" s="10" t="s">
        <v>229</v>
      </c>
      <c r="I42" s="30">
        <v>10.879999999999999</v>
      </c>
      <c r="J42" s="12">
        <v>301.77999999999997</v>
      </c>
      <c r="K42" s="12">
        <v>402.23</v>
      </c>
      <c r="L42" s="107">
        <v>0.33286630262115269</v>
      </c>
      <c r="M42" s="12">
        <v>3283.36</v>
      </c>
      <c r="N42" s="12">
        <v>4376.26</v>
      </c>
      <c r="O42" s="149">
        <f t="shared" si="0"/>
        <v>3.9268520106670165E-3</v>
      </c>
      <c r="P42" s="149">
        <f t="shared" si="1"/>
        <v>0.93698800797545101</v>
      </c>
    </row>
    <row r="43" spans="2:19" s="31" customFormat="1" ht="40.15" customHeight="1">
      <c r="B43" s="150" t="s">
        <v>734</v>
      </c>
      <c r="C43" s="152" t="s">
        <v>508</v>
      </c>
      <c r="D43" s="152" t="s">
        <v>508</v>
      </c>
      <c r="E43" s="153" t="s">
        <v>784</v>
      </c>
      <c r="F43" s="157" t="s">
        <v>205</v>
      </c>
      <c r="G43" s="158">
        <v>8.5</v>
      </c>
      <c r="H43" s="151" t="s">
        <v>205</v>
      </c>
      <c r="I43" s="161">
        <v>355.15219999999999</v>
      </c>
      <c r="J43" s="155">
        <v>8.5</v>
      </c>
      <c r="K43" s="155">
        <v>11.33</v>
      </c>
      <c r="L43" s="156">
        <v>0.33286630262115269</v>
      </c>
      <c r="M43" s="155">
        <v>3018.79</v>
      </c>
      <c r="N43" s="155">
        <v>4023.87</v>
      </c>
      <c r="O43" s="159">
        <f t="shared" si="0"/>
        <v>3.6106497329141062E-3</v>
      </c>
      <c r="P43" s="159">
        <f t="shared" si="1"/>
        <v>0.94059865770836515</v>
      </c>
    </row>
    <row r="44" spans="2:19" s="31" customFormat="1" ht="72" customHeight="1">
      <c r="B44" s="27" t="s">
        <v>462</v>
      </c>
      <c r="C44" s="112" t="s">
        <v>508</v>
      </c>
      <c r="D44" s="112" t="s">
        <v>508</v>
      </c>
      <c r="E44" s="9" t="s">
        <v>745</v>
      </c>
      <c r="F44" s="28"/>
      <c r="G44" s="29"/>
      <c r="H44" s="10" t="s">
        <v>3</v>
      </c>
      <c r="I44" s="30">
        <v>7.92</v>
      </c>
      <c r="J44" s="12">
        <v>378.68</v>
      </c>
      <c r="K44" s="12">
        <v>504.73</v>
      </c>
      <c r="L44" s="107">
        <v>0.33286630262115269</v>
      </c>
      <c r="M44" s="12">
        <v>2999.14</v>
      </c>
      <c r="N44" s="12">
        <v>3997.46</v>
      </c>
      <c r="O44" s="149">
        <f t="shared" si="0"/>
        <v>3.5869518352568109E-3</v>
      </c>
      <c r="P44" s="149">
        <f t="shared" si="1"/>
        <v>0.94418560954362196</v>
      </c>
    </row>
    <row r="45" spans="2:19" s="31" customFormat="1" ht="40.15" customHeight="1">
      <c r="B45" s="27" t="s">
        <v>789</v>
      </c>
      <c r="C45" s="112" t="s">
        <v>508</v>
      </c>
      <c r="D45" s="112" t="s">
        <v>508</v>
      </c>
      <c r="E45" s="9" t="s">
        <v>825</v>
      </c>
      <c r="F45" s="28"/>
      <c r="G45" s="29"/>
      <c r="H45" s="10" t="s">
        <v>581</v>
      </c>
      <c r="I45" s="30">
        <v>3</v>
      </c>
      <c r="J45" s="12">
        <v>871.53</v>
      </c>
      <c r="K45" s="12">
        <v>1161.6300000000001</v>
      </c>
      <c r="L45" s="107" t="s">
        <v>164</v>
      </c>
      <c r="M45" s="12">
        <v>2614.59</v>
      </c>
      <c r="N45" s="12">
        <v>3484.89</v>
      </c>
      <c r="O45" s="149">
        <f t="shared" si="0"/>
        <v>3.1270188022314437E-3</v>
      </c>
      <c r="P45" s="149">
        <f t="shared" si="1"/>
        <v>0.94731262834585339</v>
      </c>
    </row>
    <row r="46" spans="2:19" s="31" customFormat="1" ht="40.15" customHeight="1">
      <c r="B46" s="27" t="s">
        <v>808</v>
      </c>
      <c r="C46" s="112" t="s">
        <v>508</v>
      </c>
      <c r="D46" s="112" t="s">
        <v>508</v>
      </c>
      <c r="E46" s="9" t="s">
        <v>828</v>
      </c>
      <c r="F46" s="28"/>
      <c r="G46" s="29"/>
      <c r="H46" s="10" t="s">
        <v>229</v>
      </c>
      <c r="I46" s="30">
        <v>590.4</v>
      </c>
      <c r="J46" s="12">
        <v>4.37</v>
      </c>
      <c r="K46" s="12">
        <v>5.82</v>
      </c>
      <c r="L46" s="107">
        <v>0.33286630262115269</v>
      </c>
      <c r="M46" s="12">
        <v>2580.04</v>
      </c>
      <c r="N46" s="12">
        <v>3436.13</v>
      </c>
      <c r="O46" s="149">
        <f t="shared" si="0"/>
        <v>3.0832660763787469E-3</v>
      </c>
      <c r="P46" s="149">
        <f t="shared" si="1"/>
        <v>0.95039589442223216</v>
      </c>
    </row>
    <row r="47" spans="2:19" s="31" customFormat="1" ht="40.15" customHeight="1">
      <c r="B47" s="27" t="s">
        <v>467</v>
      </c>
      <c r="C47" s="112" t="s">
        <v>508</v>
      </c>
      <c r="D47" s="112" t="s">
        <v>508</v>
      </c>
      <c r="E47" s="9" t="s">
        <v>556</v>
      </c>
      <c r="F47" s="28"/>
      <c r="G47" s="29"/>
      <c r="H47" s="10" t="s">
        <v>229</v>
      </c>
      <c r="I47" s="30">
        <v>165.6</v>
      </c>
      <c r="J47" s="12">
        <v>14.92</v>
      </c>
      <c r="K47" s="12">
        <v>19.89</v>
      </c>
      <c r="L47" s="107">
        <v>0.33286630262115269</v>
      </c>
      <c r="M47" s="12">
        <v>2470.75</v>
      </c>
      <c r="N47" s="12">
        <v>3293.78</v>
      </c>
      <c r="O47" s="149">
        <f t="shared" si="0"/>
        <v>2.9555343182751494E-3</v>
      </c>
      <c r="P47" s="149">
        <f t="shared" si="1"/>
        <v>0.95335142874050727</v>
      </c>
    </row>
    <row r="48" spans="2:19" s="31" customFormat="1" ht="40.15" customHeight="1">
      <c r="B48" s="27" t="s">
        <v>28</v>
      </c>
      <c r="C48" s="112" t="s">
        <v>508</v>
      </c>
      <c r="D48" s="112" t="s">
        <v>508</v>
      </c>
      <c r="E48" s="9" t="s">
        <v>619</v>
      </c>
      <c r="F48" s="28"/>
      <c r="G48" s="29"/>
      <c r="H48" s="10" t="s">
        <v>3</v>
      </c>
      <c r="I48" s="30">
        <v>101.94223529411764</v>
      </c>
      <c r="J48" s="12">
        <v>24.04</v>
      </c>
      <c r="K48" s="12">
        <v>32.04</v>
      </c>
      <c r="L48" s="107">
        <v>0.33286630262115269</v>
      </c>
      <c r="M48" s="12">
        <v>2450.69</v>
      </c>
      <c r="N48" s="12">
        <v>3266.23</v>
      </c>
      <c r="O48" s="149">
        <f t="shared" si="0"/>
        <v>2.9308134897837262E-3</v>
      </c>
      <c r="P48" s="149">
        <f t="shared" si="1"/>
        <v>0.95628224223029101</v>
      </c>
    </row>
    <row r="49" spans="2:18" s="31" customFormat="1" ht="40.15" customHeight="1">
      <c r="B49" s="27" t="s">
        <v>747</v>
      </c>
      <c r="C49" s="112" t="s">
        <v>508</v>
      </c>
      <c r="D49" s="112" t="s">
        <v>753</v>
      </c>
      <c r="E49" s="9" t="s">
        <v>816</v>
      </c>
      <c r="F49" s="28" t="s">
        <v>205</v>
      </c>
      <c r="G49" s="29">
        <v>119</v>
      </c>
      <c r="H49" s="10" t="s">
        <v>187</v>
      </c>
      <c r="I49" s="30">
        <v>20</v>
      </c>
      <c r="J49" s="12">
        <v>119</v>
      </c>
      <c r="K49" s="12">
        <v>158.61000000000001</v>
      </c>
      <c r="L49" s="107">
        <v>0.33286630262115269</v>
      </c>
      <c r="M49" s="12">
        <v>0</v>
      </c>
      <c r="N49" s="12">
        <v>3172.2</v>
      </c>
      <c r="O49" s="149">
        <f t="shared" si="0"/>
        <v>2.846439642123162E-3</v>
      </c>
      <c r="P49" s="149">
        <f t="shared" si="1"/>
        <v>0.95912868187241418</v>
      </c>
    </row>
    <row r="50" spans="2:18" s="31" customFormat="1" ht="40.15" customHeight="1">
      <c r="B50" s="27" t="s">
        <v>464</v>
      </c>
      <c r="C50" s="112" t="s">
        <v>508</v>
      </c>
      <c r="D50" s="112" t="s">
        <v>508</v>
      </c>
      <c r="E50" s="9" t="s">
        <v>733</v>
      </c>
      <c r="F50" s="28"/>
      <c r="G50" s="29"/>
      <c r="H50" s="10" t="s">
        <v>500</v>
      </c>
      <c r="I50" s="30">
        <v>98</v>
      </c>
      <c r="J50" s="12">
        <v>23.73</v>
      </c>
      <c r="K50" s="12">
        <v>31.63</v>
      </c>
      <c r="L50" s="107">
        <v>0.33286630262115269</v>
      </c>
      <c r="M50" s="12">
        <v>2325.54</v>
      </c>
      <c r="N50" s="12">
        <v>3099.74</v>
      </c>
      <c r="O50" s="149">
        <f t="shared" si="0"/>
        <v>2.7814207226135963E-3</v>
      </c>
      <c r="P50" s="149">
        <f t="shared" si="1"/>
        <v>0.96191010259502774</v>
      </c>
    </row>
    <row r="51" spans="2:18" s="31" customFormat="1" ht="40.15" customHeight="1">
      <c r="B51" s="27" t="s">
        <v>788</v>
      </c>
      <c r="C51" s="112" t="s">
        <v>508</v>
      </c>
      <c r="D51" s="112" t="s">
        <v>508</v>
      </c>
      <c r="E51" s="9" t="s">
        <v>824</v>
      </c>
      <c r="F51" s="28"/>
      <c r="G51" s="29"/>
      <c r="H51" s="10" t="s">
        <v>581</v>
      </c>
      <c r="I51" s="30">
        <v>3</v>
      </c>
      <c r="J51" s="12">
        <v>731.74</v>
      </c>
      <c r="K51" s="12">
        <v>975.31</v>
      </c>
      <c r="L51" s="107" t="s">
        <v>164</v>
      </c>
      <c r="M51" s="12">
        <v>2195.2199999999998</v>
      </c>
      <c r="N51" s="12">
        <v>2925.93</v>
      </c>
      <c r="O51" s="149">
        <f t="shared" si="0"/>
        <v>2.6254596627190668E-3</v>
      </c>
      <c r="P51" s="149">
        <f t="shared" si="1"/>
        <v>0.96453556225774684</v>
      </c>
    </row>
    <row r="52" spans="2:18" s="31" customFormat="1" ht="72" customHeight="1">
      <c r="B52" s="150" t="s">
        <v>19</v>
      </c>
      <c r="C52" s="152" t="s">
        <v>508</v>
      </c>
      <c r="D52" s="152" t="s">
        <v>508</v>
      </c>
      <c r="E52" s="153" t="s">
        <v>602</v>
      </c>
      <c r="F52" s="157"/>
      <c r="G52" s="158"/>
      <c r="H52" s="151" t="s">
        <v>200</v>
      </c>
      <c r="I52" s="161">
        <v>7484.3760000000002</v>
      </c>
      <c r="J52" s="155">
        <v>0.28999999999999998</v>
      </c>
      <c r="K52" s="155">
        <v>0.39</v>
      </c>
      <c r="L52" s="156">
        <v>0.33286630262115269</v>
      </c>
      <c r="M52" s="155">
        <v>2170.46</v>
      </c>
      <c r="N52" s="155">
        <v>2918.91</v>
      </c>
      <c r="O52" s="159">
        <f t="shared" si="0"/>
        <v>2.6191605623194373E-3</v>
      </c>
      <c r="P52" s="159">
        <f t="shared" si="1"/>
        <v>0.96715472282006631</v>
      </c>
    </row>
    <row r="53" spans="2:18" s="31" customFormat="1" ht="72" customHeight="1">
      <c r="B53" s="27" t="s">
        <v>163</v>
      </c>
      <c r="C53" s="112" t="s">
        <v>508</v>
      </c>
      <c r="D53" s="112" t="s">
        <v>508</v>
      </c>
      <c r="E53" s="9" t="s">
        <v>742</v>
      </c>
      <c r="F53" s="28"/>
      <c r="G53" s="29"/>
      <c r="H53" s="10" t="s">
        <v>3</v>
      </c>
      <c r="I53" s="30">
        <v>5.88</v>
      </c>
      <c r="J53" s="12">
        <v>368.55</v>
      </c>
      <c r="K53" s="12">
        <v>491.23</v>
      </c>
      <c r="L53" s="107">
        <v>0.33286630262115269</v>
      </c>
      <c r="M53" s="12">
        <v>2167.0700000000002</v>
      </c>
      <c r="N53" s="12">
        <v>2888.43</v>
      </c>
      <c r="O53" s="149">
        <f t="shared" si="0"/>
        <v>2.5918106221227552E-3</v>
      </c>
      <c r="P53" s="149">
        <f t="shared" si="1"/>
        <v>0.96974653344218908</v>
      </c>
    </row>
    <row r="54" spans="2:18" s="31" customFormat="1" ht="40.15" customHeight="1">
      <c r="B54" s="27" t="s">
        <v>790</v>
      </c>
      <c r="C54" s="112" t="s">
        <v>508</v>
      </c>
      <c r="D54" s="112" t="s">
        <v>508</v>
      </c>
      <c r="E54" s="9" t="s">
        <v>826</v>
      </c>
      <c r="F54" s="28"/>
      <c r="G54" s="29"/>
      <c r="H54" s="10" t="s">
        <v>581</v>
      </c>
      <c r="I54" s="30">
        <v>3</v>
      </c>
      <c r="J54" s="12">
        <v>651.05999999999995</v>
      </c>
      <c r="K54" s="12">
        <v>867.78</v>
      </c>
      <c r="L54" s="107" t="s">
        <v>164</v>
      </c>
      <c r="M54" s="12">
        <v>1953.18</v>
      </c>
      <c r="N54" s="12">
        <v>2603.34</v>
      </c>
      <c r="O54" s="149">
        <f t="shared" si="0"/>
        <v>2.3359971558933588E-3</v>
      </c>
      <c r="P54" s="149">
        <f t="shared" si="1"/>
        <v>0.97208253059808247</v>
      </c>
    </row>
    <row r="55" spans="2:18" s="31" customFormat="1" ht="40.15" customHeight="1">
      <c r="B55" s="27" t="s">
        <v>20</v>
      </c>
      <c r="C55" s="112" t="s">
        <v>508</v>
      </c>
      <c r="D55" s="112" t="s">
        <v>508</v>
      </c>
      <c r="E55" s="9" t="s">
        <v>754</v>
      </c>
      <c r="F55" s="28"/>
      <c r="G55" s="29"/>
      <c r="H55" s="10" t="s">
        <v>755</v>
      </c>
      <c r="I55" s="30">
        <v>82</v>
      </c>
      <c r="J55" s="12">
        <v>23.6</v>
      </c>
      <c r="K55" s="12">
        <v>31.46</v>
      </c>
      <c r="L55" s="107">
        <v>0.33286630262115269</v>
      </c>
      <c r="M55" s="12">
        <v>1935.2</v>
      </c>
      <c r="N55" s="12">
        <v>2579.7199999999998</v>
      </c>
      <c r="O55" s="149">
        <f t="shared" si="0"/>
        <v>2.3148027468564286E-3</v>
      </c>
      <c r="P55" s="149">
        <f t="shared" si="1"/>
        <v>0.97439733334493894</v>
      </c>
    </row>
    <row r="56" spans="2:18" s="31" customFormat="1" ht="40.15" customHeight="1">
      <c r="B56" s="27" t="s">
        <v>787</v>
      </c>
      <c r="C56" s="112" t="s">
        <v>508</v>
      </c>
      <c r="D56" s="112" t="s">
        <v>508</v>
      </c>
      <c r="E56" s="9" t="s">
        <v>823</v>
      </c>
      <c r="F56" s="28"/>
      <c r="G56" s="29"/>
      <c r="H56" s="10" t="s">
        <v>581</v>
      </c>
      <c r="I56" s="30">
        <v>3</v>
      </c>
      <c r="J56" s="12">
        <v>624.15</v>
      </c>
      <c r="K56" s="12">
        <v>831.91</v>
      </c>
      <c r="L56" s="107" t="s">
        <v>164</v>
      </c>
      <c r="M56" s="12">
        <v>1872.45</v>
      </c>
      <c r="N56" s="12">
        <v>2495.73</v>
      </c>
      <c r="O56" s="149">
        <f t="shared" si="0"/>
        <v>2.2394378689981841E-3</v>
      </c>
      <c r="P56" s="149">
        <f t="shared" si="1"/>
        <v>0.9766367712139371</v>
      </c>
    </row>
    <row r="57" spans="2:18" s="31" customFormat="1" ht="40.15" customHeight="1">
      <c r="B57" s="27" t="s">
        <v>796</v>
      </c>
      <c r="C57" s="112" t="s">
        <v>508</v>
      </c>
      <c r="D57" s="112" t="s">
        <v>508</v>
      </c>
      <c r="E57" s="9" t="s">
        <v>514</v>
      </c>
      <c r="F57" s="28"/>
      <c r="G57" s="29"/>
      <c r="H57" s="10" t="s">
        <v>200</v>
      </c>
      <c r="I57" s="30">
        <v>153.9</v>
      </c>
      <c r="J57" s="12">
        <v>11.68</v>
      </c>
      <c r="K57" s="12">
        <v>15.57</v>
      </c>
      <c r="L57" s="107">
        <v>0</v>
      </c>
      <c r="M57" s="12">
        <v>1797.55</v>
      </c>
      <c r="N57" s="12">
        <v>2396.2199999999998</v>
      </c>
      <c r="O57" s="149">
        <f t="shared" si="0"/>
        <v>2.1501467748718125E-3</v>
      </c>
      <c r="P57" s="149">
        <f t="shared" si="1"/>
        <v>0.9787869179888089</v>
      </c>
    </row>
    <row r="58" spans="2:18" s="31" customFormat="1" ht="40.15" customHeight="1">
      <c r="B58" s="27" t="s">
        <v>774</v>
      </c>
      <c r="C58" s="112" t="s">
        <v>508</v>
      </c>
      <c r="D58" s="112" t="s">
        <v>508</v>
      </c>
      <c r="E58" s="9" t="s">
        <v>765</v>
      </c>
      <c r="F58" s="28"/>
      <c r="G58" s="29"/>
      <c r="H58" s="10" t="s">
        <v>187</v>
      </c>
      <c r="I58" s="30">
        <v>25</v>
      </c>
      <c r="J58" s="12">
        <v>67.650000000000006</v>
      </c>
      <c r="K58" s="12">
        <v>90.17</v>
      </c>
      <c r="L58" s="107">
        <v>0.33286630262115269</v>
      </c>
      <c r="M58" s="12">
        <v>1691.25</v>
      </c>
      <c r="N58" s="12">
        <v>2254.25</v>
      </c>
      <c r="O58" s="149">
        <f t="shared" si="0"/>
        <v>2.0227559937129242E-3</v>
      </c>
      <c r="P58" s="149">
        <f t="shared" si="1"/>
        <v>0.98080967398252183</v>
      </c>
    </row>
    <row r="59" spans="2:18" s="31" customFormat="1" ht="40.15" customHeight="1">
      <c r="B59" s="27" t="s">
        <v>797</v>
      </c>
      <c r="C59" s="112" t="s">
        <v>508</v>
      </c>
      <c r="D59" s="112" t="s">
        <v>508</v>
      </c>
      <c r="E59" s="9" t="s">
        <v>516</v>
      </c>
      <c r="F59" s="28"/>
      <c r="G59" s="29"/>
      <c r="H59" s="10" t="s">
        <v>200</v>
      </c>
      <c r="I59" s="30">
        <v>218.88</v>
      </c>
      <c r="J59" s="12">
        <v>7.25</v>
      </c>
      <c r="K59" s="12">
        <v>9.66</v>
      </c>
      <c r="L59" s="107">
        <v>0</v>
      </c>
      <c r="M59" s="12">
        <v>1586.88</v>
      </c>
      <c r="N59" s="12">
        <v>2114.38</v>
      </c>
      <c r="O59" s="149">
        <f t="shared" si="0"/>
        <v>1.8972495588274294E-3</v>
      </c>
      <c r="P59" s="149">
        <f t="shared" si="1"/>
        <v>0.98270692354134925</v>
      </c>
    </row>
    <row r="60" spans="2:18" s="31" customFormat="1" ht="40.15" customHeight="1">
      <c r="B60" s="27" t="s">
        <v>414</v>
      </c>
      <c r="C60" s="112" t="s">
        <v>508</v>
      </c>
      <c r="D60" s="112" t="s">
        <v>508</v>
      </c>
      <c r="E60" s="9" t="s">
        <v>532</v>
      </c>
      <c r="F60" s="28"/>
      <c r="G60" s="29"/>
      <c r="H60" s="10" t="s">
        <v>205</v>
      </c>
      <c r="I60" s="30">
        <v>20</v>
      </c>
      <c r="J60" s="12">
        <v>75.25</v>
      </c>
      <c r="K60" s="12">
        <v>100.3</v>
      </c>
      <c r="L60" s="107">
        <v>0.33286630262115269</v>
      </c>
      <c r="M60" s="12">
        <v>1505</v>
      </c>
      <c r="N60" s="12">
        <v>2006</v>
      </c>
      <c r="O60" s="149">
        <f t="shared" si="0"/>
        <v>1.7999993449653437E-3</v>
      </c>
      <c r="P60" s="149">
        <f t="shared" si="1"/>
        <v>0.98450692288631458</v>
      </c>
    </row>
    <row r="61" spans="2:18" s="31" customFormat="1" ht="40.15" customHeight="1">
      <c r="B61" s="27" t="s">
        <v>21</v>
      </c>
      <c r="C61" s="112" t="s">
        <v>508</v>
      </c>
      <c r="D61" s="112" t="s">
        <v>508</v>
      </c>
      <c r="E61" s="9" t="s">
        <v>756</v>
      </c>
      <c r="F61" s="28"/>
      <c r="G61" s="29"/>
      <c r="H61" s="10" t="s">
        <v>229</v>
      </c>
      <c r="I61" s="30">
        <v>439.5</v>
      </c>
      <c r="J61" s="12">
        <v>3.25</v>
      </c>
      <c r="K61" s="12">
        <v>4.33</v>
      </c>
      <c r="L61" s="107">
        <v>0.33286630262115269</v>
      </c>
      <c r="M61" s="12">
        <v>1428.37</v>
      </c>
      <c r="N61" s="12">
        <v>1903.04</v>
      </c>
      <c r="O61" s="149">
        <f t="shared" si="0"/>
        <v>1.7076125391041115E-3</v>
      </c>
      <c r="P61" s="149">
        <f t="shared" si="1"/>
        <v>0.9862145354254187</v>
      </c>
    </row>
    <row r="62" spans="2:18" s="31" customFormat="1" ht="19.899999999999999" customHeight="1">
      <c r="B62" s="27" t="s">
        <v>807</v>
      </c>
      <c r="C62" s="112" t="s">
        <v>508</v>
      </c>
      <c r="D62" s="112" t="s">
        <v>508</v>
      </c>
      <c r="E62" s="9" t="s">
        <v>604</v>
      </c>
      <c r="F62" s="28"/>
      <c r="G62" s="29"/>
      <c r="H62" s="10" t="s">
        <v>229</v>
      </c>
      <c r="I62" s="30">
        <v>25.2</v>
      </c>
      <c r="J62" s="12">
        <v>44.13</v>
      </c>
      <c r="K62" s="12">
        <v>58.82</v>
      </c>
      <c r="L62" s="107">
        <v>0.33286630262115269</v>
      </c>
      <c r="M62" s="12">
        <v>1112.07</v>
      </c>
      <c r="N62" s="12">
        <v>1482.26</v>
      </c>
      <c r="O62" s="149">
        <f t="shared" si="0"/>
        <v>1.3300433843810222E-3</v>
      </c>
      <c r="P62" s="149">
        <f t="shared" si="1"/>
        <v>0.98754457880979973</v>
      </c>
    </row>
    <row r="63" spans="2:18" s="31" customFormat="1" ht="40.15" customHeight="1">
      <c r="B63" s="150" t="s">
        <v>801</v>
      </c>
      <c r="C63" s="152" t="s">
        <v>508</v>
      </c>
      <c r="D63" s="152" t="s">
        <v>508</v>
      </c>
      <c r="E63" s="153" t="s">
        <v>722</v>
      </c>
      <c r="F63" s="157"/>
      <c r="G63" s="158"/>
      <c r="H63" s="151" t="s">
        <v>229</v>
      </c>
      <c r="I63" s="161">
        <v>282.64000000000027</v>
      </c>
      <c r="J63" s="155">
        <v>3.77</v>
      </c>
      <c r="K63" s="155">
        <v>5.0199999999999996</v>
      </c>
      <c r="L63" s="156">
        <v>0.33286630262115269</v>
      </c>
      <c r="M63" s="155">
        <v>1065.55</v>
      </c>
      <c r="N63" s="155">
        <v>1418.85</v>
      </c>
      <c r="O63" s="159">
        <f t="shared" si="0"/>
        <v>1.2731451000020327E-3</v>
      </c>
      <c r="P63" s="159">
        <f t="shared" si="1"/>
        <v>0.98881772390980172</v>
      </c>
      <c r="R63" s="31" t="e">
        <f>'ORÇAMENTO_LOT-C-N_DESON'!#REF!</f>
        <v>#REF!</v>
      </c>
    </row>
    <row r="64" spans="2:18" s="31" customFormat="1" ht="40.15" customHeight="1">
      <c r="B64" s="27" t="s">
        <v>822</v>
      </c>
      <c r="C64" s="112" t="s">
        <v>508</v>
      </c>
      <c r="D64" s="112" t="s">
        <v>508</v>
      </c>
      <c r="E64" s="9" t="s">
        <v>820</v>
      </c>
      <c r="F64" s="28" t="s">
        <v>200</v>
      </c>
      <c r="G64" s="29">
        <v>23.71</v>
      </c>
      <c r="H64" s="10" t="s">
        <v>200</v>
      </c>
      <c r="I64" s="30">
        <v>43.919999999999995</v>
      </c>
      <c r="J64" s="12">
        <v>23.71</v>
      </c>
      <c r="K64" s="12">
        <v>31.6</v>
      </c>
      <c r="L64" s="107">
        <v>0.33286630262115269</v>
      </c>
      <c r="M64" s="12">
        <v>1041.3399999999999</v>
      </c>
      <c r="N64" s="12">
        <v>1387.87</v>
      </c>
      <c r="O64" s="149">
        <f t="shared" si="0"/>
        <v>1.2453465059307335E-3</v>
      </c>
      <c r="P64" s="149">
        <f t="shared" si="1"/>
        <v>0.99006307041573249</v>
      </c>
      <c r="R64" s="31" t="e">
        <f>'ORÇAMENTO_LOT-C-N_DESON'!#REF!</f>
        <v>#REF!</v>
      </c>
    </row>
    <row r="65" spans="2:18" s="31" customFormat="1" ht="40.15" customHeight="1">
      <c r="B65" s="27" t="s">
        <v>810</v>
      </c>
      <c r="C65" s="112" t="s">
        <v>508</v>
      </c>
      <c r="D65" s="112" t="s">
        <v>508</v>
      </c>
      <c r="E65" s="9" t="s">
        <v>830</v>
      </c>
      <c r="F65" s="28"/>
      <c r="G65" s="29"/>
      <c r="H65" s="10" t="s">
        <v>229</v>
      </c>
      <c r="I65" s="30">
        <v>36.96</v>
      </c>
      <c r="J65" s="12">
        <v>27.73</v>
      </c>
      <c r="K65" s="12">
        <v>36.96</v>
      </c>
      <c r="L65" s="107">
        <v>0.33286630262115269</v>
      </c>
      <c r="M65" s="12">
        <v>1024.9000000000001</v>
      </c>
      <c r="N65" s="12">
        <v>1366.04</v>
      </c>
      <c r="O65" s="149">
        <f t="shared" si="0"/>
        <v>1.2257582777649343E-3</v>
      </c>
      <c r="P65" s="149">
        <f t="shared" si="1"/>
        <v>0.99128882869349744</v>
      </c>
      <c r="R65" s="31" t="e">
        <f>'ORÇAMENTO_LOT-C-N_DESON'!#REF!</f>
        <v>#REF!</v>
      </c>
    </row>
    <row r="66" spans="2:18" s="31" customFormat="1" ht="40.15" customHeight="1">
      <c r="B66" s="27" t="s">
        <v>498</v>
      </c>
      <c r="C66" s="112" t="s">
        <v>508</v>
      </c>
      <c r="D66" s="112" t="s">
        <v>508</v>
      </c>
      <c r="E66" s="9" t="s">
        <v>750</v>
      </c>
      <c r="F66" s="28"/>
      <c r="G66" s="29"/>
      <c r="H66" s="10" t="s">
        <v>187</v>
      </c>
      <c r="I66" s="30">
        <v>4</v>
      </c>
      <c r="J66" s="12">
        <v>253.95</v>
      </c>
      <c r="K66" s="12">
        <v>338.48</v>
      </c>
      <c r="L66" s="107">
        <v>0.33286630262115269</v>
      </c>
      <c r="M66" s="12">
        <v>1015.8</v>
      </c>
      <c r="N66" s="12">
        <v>1353.92</v>
      </c>
      <c r="O66" s="149">
        <f t="shared" si="0"/>
        <v>1.2148829078442065E-3</v>
      </c>
      <c r="P66" s="149">
        <f t="shared" si="1"/>
        <v>0.99250371160134165</v>
      </c>
      <c r="R66" s="31" t="e">
        <f>'ORÇAMENTO_LOT-C-N_DESON'!#REF!</f>
        <v>#REF!</v>
      </c>
    </row>
    <row r="67" spans="2:18" s="31" customFormat="1" ht="19.899999999999999" customHeight="1">
      <c r="B67" s="27" t="s">
        <v>421</v>
      </c>
      <c r="C67" s="112" t="s">
        <v>508</v>
      </c>
      <c r="D67" s="112" t="s">
        <v>508</v>
      </c>
      <c r="E67" s="9" t="s">
        <v>760</v>
      </c>
      <c r="F67" s="28"/>
      <c r="G67" s="29"/>
      <c r="H67" s="10" t="s">
        <v>187</v>
      </c>
      <c r="I67" s="30">
        <v>1</v>
      </c>
      <c r="J67" s="12">
        <v>874.44</v>
      </c>
      <c r="K67" s="12">
        <v>1165.51</v>
      </c>
      <c r="L67" s="107">
        <v>0.33286630262115269</v>
      </c>
      <c r="M67" s="12">
        <v>874.44</v>
      </c>
      <c r="N67" s="12">
        <v>1165.51</v>
      </c>
      <c r="O67" s="149">
        <f t="shared" si="0"/>
        <v>1.0458211548108464E-3</v>
      </c>
      <c r="P67" s="149">
        <f t="shared" si="1"/>
        <v>0.99354953275615254</v>
      </c>
      <c r="R67" s="31" t="e">
        <f>'ORÇAMENTO_LOT-C-N_DESON'!#REF!</f>
        <v>#REF!</v>
      </c>
    </row>
    <row r="68" spans="2:18" s="31" customFormat="1" ht="19.899999999999999" customHeight="1">
      <c r="B68" s="27" t="s">
        <v>31</v>
      </c>
      <c r="C68" s="112" t="s">
        <v>508</v>
      </c>
      <c r="D68" s="112" t="s">
        <v>508</v>
      </c>
      <c r="E68" s="9" t="s">
        <v>542</v>
      </c>
      <c r="F68" s="28"/>
      <c r="G68" s="29"/>
      <c r="H68" s="10" t="s">
        <v>200</v>
      </c>
      <c r="I68" s="30">
        <v>31</v>
      </c>
      <c r="J68" s="12">
        <v>24.55</v>
      </c>
      <c r="K68" s="12">
        <v>32.72</v>
      </c>
      <c r="L68" s="107">
        <v>0.33286630262115269</v>
      </c>
      <c r="M68" s="12">
        <v>761.05</v>
      </c>
      <c r="N68" s="12">
        <v>1014.32</v>
      </c>
      <c r="O68" s="149">
        <f t="shared" si="0"/>
        <v>9.1015719620401168E-4</v>
      </c>
      <c r="P68" s="149">
        <f t="shared" si="1"/>
        <v>0.99445968995235656</v>
      </c>
      <c r="R68" s="31" t="e">
        <f>'ORÇAMENTO_LOT-C-N_DESON'!#REF!</f>
        <v>#REF!</v>
      </c>
    </row>
    <row r="69" spans="2:18" s="31" customFormat="1" ht="40.15" customHeight="1">
      <c r="B69" s="27" t="s">
        <v>450</v>
      </c>
      <c r="C69" s="112" t="s">
        <v>508</v>
      </c>
      <c r="D69" s="112" t="s">
        <v>508</v>
      </c>
      <c r="E69" s="9" t="s">
        <v>737</v>
      </c>
      <c r="F69" s="28"/>
      <c r="G69" s="29"/>
      <c r="H69" s="10" t="s">
        <v>738</v>
      </c>
      <c r="I69" s="30">
        <v>1151.32</v>
      </c>
      <c r="J69" s="12">
        <v>0.46</v>
      </c>
      <c r="K69" s="12">
        <v>0.61</v>
      </c>
      <c r="L69" s="107">
        <v>0.33286630262115269</v>
      </c>
      <c r="M69" s="12">
        <v>529.6</v>
      </c>
      <c r="N69" s="12">
        <v>702.31</v>
      </c>
      <c r="O69" s="149">
        <f t="shared" si="0"/>
        <v>6.301882053652096E-4</v>
      </c>
      <c r="P69" s="149">
        <f t="shared" si="1"/>
        <v>0.99508987815772176</v>
      </c>
    </row>
    <row r="70" spans="2:18" s="31" customFormat="1" ht="19.899999999999999" customHeight="1">
      <c r="B70" s="27" t="s">
        <v>794</v>
      </c>
      <c r="C70" s="112" t="s">
        <v>508</v>
      </c>
      <c r="D70" s="112" t="s">
        <v>508</v>
      </c>
      <c r="E70" s="9" t="s">
        <v>740</v>
      </c>
      <c r="F70" s="28"/>
      <c r="G70" s="29"/>
      <c r="H70" s="10" t="s">
        <v>187</v>
      </c>
      <c r="I70" s="30">
        <v>1</v>
      </c>
      <c r="J70" s="12">
        <v>518.35</v>
      </c>
      <c r="K70" s="12">
        <v>690.89</v>
      </c>
      <c r="L70" s="107" t="s">
        <v>164</v>
      </c>
      <c r="M70" s="12">
        <v>518.35</v>
      </c>
      <c r="N70" s="12">
        <v>690.89</v>
      </c>
      <c r="O70" s="149">
        <f t="shared" ref="O70:O84" si="2">N70/$N$91</f>
        <v>6.1994095086894633E-4</v>
      </c>
      <c r="P70" s="149">
        <f t="shared" si="1"/>
        <v>0.99570981910859069</v>
      </c>
      <c r="R70" s="31" t="e">
        <f>'ORÇAMENTO_LOT-C-N_DESON'!#REF!</f>
        <v>#REF!</v>
      </c>
    </row>
    <row r="71" spans="2:18" s="31" customFormat="1" ht="40.15" customHeight="1">
      <c r="B71" s="27" t="s">
        <v>821</v>
      </c>
      <c r="C71" s="112" t="s">
        <v>508</v>
      </c>
      <c r="D71" s="112" t="s">
        <v>508</v>
      </c>
      <c r="E71" s="9" t="s">
        <v>819</v>
      </c>
      <c r="F71" s="28" t="s">
        <v>200</v>
      </c>
      <c r="G71" s="29">
        <v>56.36</v>
      </c>
      <c r="H71" s="10" t="s">
        <v>200</v>
      </c>
      <c r="I71" s="30">
        <v>8.2799999999999994</v>
      </c>
      <c r="J71" s="12">
        <v>56.36</v>
      </c>
      <c r="K71" s="12">
        <v>75.12</v>
      </c>
      <c r="L71" s="107">
        <v>0.33286630262115269</v>
      </c>
      <c r="M71" s="12">
        <v>466.66</v>
      </c>
      <c r="N71" s="12">
        <v>621.99</v>
      </c>
      <c r="O71" s="149">
        <f t="shared" si="2"/>
        <v>5.5811644694665709E-4</v>
      </c>
      <c r="P71" s="149">
        <f t="shared" ref="P71:P84" si="3">P70+O71</f>
        <v>0.99626793555553739</v>
      </c>
      <c r="R71" s="31" t="e">
        <f>'ORÇAMENTO_LOT-C-N_DESON'!#REF!</f>
        <v>#REF!</v>
      </c>
    </row>
    <row r="72" spans="2:18" s="31" customFormat="1" ht="40.15" customHeight="1">
      <c r="B72" s="27" t="s">
        <v>813</v>
      </c>
      <c r="C72" s="112" t="s">
        <v>508</v>
      </c>
      <c r="D72" s="112" t="s">
        <v>508</v>
      </c>
      <c r="E72" s="9" t="s">
        <v>818</v>
      </c>
      <c r="F72" s="28" t="s">
        <v>271</v>
      </c>
      <c r="G72" s="29">
        <v>6.32</v>
      </c>
      <c r="H72" s="10" t="s">
        <v>271</v>
      </c>
      <c r="I72" s="30">
        <v>72.48</v>
      </c>
      <c r="J72" s="12">
        <v>6.32</v>
      </c>
      <c r="K72" s="12">
        <v>8.42</v>
      </c>
      <c r="L72" s="107">
        <v>0.33286630262115269</v>
      </c>
      <c r="M72" s="12">
        <v>458.07</v>
      </c>
      <c r="N72" s="12">
        <v>610.28</v>
      </c>
      <c r="O72" s="149">
        <f t="shared" si="2"/>
        <v>5.4760897320311564E-4</v>
      </c>
      <c r="P72" s="149">
        <f t="shared" si="3"/>
        <v>0.99681554452874055</v>
      </c>
      <c r="R72" s="31" t="e">
        <f>'ORÇAMENTO_LOT-C-N_DESON'!#REF!</f>
        <v>#REF!</v>
      </c>
    </row>
    <row r="73" spans="2:18" s="31" customFormat="1" ht="19.899999999999999" customHeight="1">
      <c r="B73" s="27" t="s">
        <v>804</v>
      </c>
      <c r="C73" s="112" t="s">
        <v>508</v>
      </c>
      <c r="D73" s="112" t="s">
        <v>508</v>
      </c>
      <c r="E73" s="9" t="s">
        <v>671</v>
      </c>
      <c r="F73" s="28"/>
      <c r="G73" s="29"/>
      <c r="H73" s="10" t="s">
        <v>229</v>
      </c>
      <c r="I73" s="30">
        <v>211.32307692307711</v>
      </c>
      <c r="J73" s="12">
        <v>2.13</v>
      </c>
      <c r="K73" s="12">
        <v>2.84</v>
      </c>
      <c r="L73" s="107">
        <v>0.33286630262115269</v>
      </c>
      <c r="M73" s="12">
        <v>450.11</v>
      </c>
      <c r="N73" s="12">
        <v>600.16</v>
      </c>
      <c r="O73" s="149">
        <f t="shared" si="2"/>
        <v>5.3852821878085772E-4</v>
      </c>
      <c r="P73" s="149">
        <f t="shared" si="3"/>
        <v>0.99735407274752141</v>
      </c>
      <c r="R73" s="31" t="e">
        <f>'ORÇAMENTO_LOT-C-N_DESON'!#REF!</f>
        <v>#REF!</v>
      </c>
    </row>
    <row r="74" spans="2:18" s="31" customFormat="1" ht="40.15" customHeight="1">
      <c r="B74" s="27" t="s">
        <v>799</v>
      </c>
      <c r="C74" s="112" t="s">
        <v>508</v>
      </c>
      <c r="D74" s="112" t="s">
        <v>508</v>
      </c>
      <c r="E74" s="9" t="s">
        <v>520</v>
      </c>
      <c r="F74" s="28"/>
      <c r="G74" s="29"/>
      <c r="H74" s="10" t="s">
        <v>229</v>
      </c>
      <c r="I74" s="30">
        <v>320.56000000000012</v>
      </c>
      <c r="J74" s="12">
        <v>1.35</v>
      </c>
      <c r="K74" s="12">
        <v>1.8</v>
      </c>
      <c r="L74" s="107">
        <v>0</v>
      </c>
      <c r="M74" s="12">
        <v>432.75</v>
      </c>
      <c r="N74" s="12">
        <v>577.01</v>
      </c>
      <c r="O74" s="149">
        <f t="shared" si="2"/>
        <v>5.1775554438606829E-4</v>
      </c>
      <c r="P74" s="149">
        <f t="shared" si="3"/>
        <v>0.99787182829190746</v>
      </c>
    </row>
    <row r="75" spans="2:18" s="31" customFormat="1" ht="40.15" customHeight="1">
      <c r="B75" s="27" t="s">
        <v>773</v>
      </c>
      <c r="C75" s="112" t="s">
        <v>508</v>
      </c>
      <c r="D75" s="112" t="s">
        <v>508</v>
      </c>
      <c r="E75" s="9" t="s">
        <v>769</v>
      </c>
      <c r="F75" s="28" t="s">
        <v>755</v>
      </c>
      <c r="G75" s="29">
        <v>70.56</v>
      </c>
      <c r="H75" s="10" t="s">
        <v>755</v>
      </c>
      <c r="I75" s="30">
        <v>5</v>
      </c>
      <c r="J75" s="12">
        <v>70.56</v>
      </c>
      <c r="K75" s="12">
        <v>94.05</v>
      </c>
      <c r="L75" s="107">
        <v>0.33286630262115269</v>
      </c>
      <c r="M75" s="12">
        <v>352.8</v>
      </c>
      <c r="N75" s="12">
        <v>470.25</v>
      </c>
      <c r="O75" s="149">
        <f t="shared" si="2"/>
        <v>4.2195896907774318E-4</v>
      </c>
      <c r="P75" s="149">
        <f t="shared" si="3"/>
        <v>0.99829378726098517</v>
      </c>
    </row>
    <row r="76" spans="2:18" s="31" customFormat="1" ht="19.899999999999999" customHeight="1">
      <c r="B76" s="27" t="s">
        <v>795</v>
      </c>
      <c r="C76" s="112" t="s">
        <v>508</v>
      </c>
      <c r="D76" s="112" t="s">
        <v>508</v>
      </c>
      <c r="E76" s="9" t="s">
        <v>741</v>
      </c>
      <c r="F76" s="28"/>
      <c r="G76" s="29"/>
      <c r="H76" s="10" t="s">
        <v>187</v>
      </c>
      <c r="I76" s="30">
        <v>1</v>
      </c>
      <c r="J76" s="12">
        <v>298.60000000000002</v>
      </c>
      <c r="K76" s="12">
        <v>397.99</v>
      </c>
      <c r="L76" s="107" t="s">
        <v>164</v>
      </c>
      <c r="M76" s="12">
        <v>298.60000000000002</v>
      </c>
      <c r="N76" s="12">
        <v>397.99</v>
      </c>
      <c r="O76" s="149">
        <f t="shared" si="2"/>
        <v>3.5711951111802451E-4</v>
      </c>
      <c r="P76" s="149">
        <f t="shared" si="3"/>
        <v>0.99865090677210322</v>
      </c>
    </row>
    <row r="77" spans="2:18" s="31" customFormat="1" ht="40.15" customHeight="1">
      <c r="B77" s="150" t="s">
        <v>776</v>
      </c>
      <c r="C77" s="152" t="s">
        <v>508</v>
      </c>
      <c r="D77" s="152" t="s">
        <v>508</v>
      </c>
      <c r="E77" s="153" t="s">
        <v>767</v>
      </c>
      <c r="F77" s="157"/>
      <c r="G77" s="158"/>
      <c r="H77" s="151" t="s">
        <v>187</v>
      </c>
      <c r="I77" s="161">
        <v>3</v>
      </c>
      <c r="J77" s="155">
        <v>72.48</v>
      </c>
      <c r="K77" s="155">
        <v>96.61</v>
      </c>
      <c r="L77" s="156">
        <v>0.33286630262115269</v>
      </c>
      <c r="M77" s="155">
        <v>217.44</v>
      </c>
      <c r="N77" s="155">
        <v>289.83</v>
      </c>
      <c r="O77" s="159">
        <f t="shared" si="2"/>
        <v>2.6006670496077046E-4</v>
      </c>
      <c r="P77" s="159">
        <f t="shared" si="3"/>
        <v>0.99891097347706403</v>
      </c>
    </row>
    <row r="78" spans="2:18" s="31" customFormat="1" ht="40.15" customHeight="1">
      <c r="B78" s="27" t="s">
        <v>452</v>
      </c>
      <c r="C78" s="112" t="s">
        <v>508</v>
      </c>
      <c r="D78" s="112" t="s">
        <v>508</v>
      </c>
      <c r="E78" s="9" t="s">
        <v>739</v>
      </c>
      <c r="F78" s="28"/>
      <c r="G78" s="29"/>
      <c r="H78" s="10" t="s">
        <v>738</v>
      </c>
      <c r="I78" s="30">
        <v>454.57</v>
      </c>
      <c r="J78" s="12">
        <v>0.46</v>
      </c>
      <c r="K78" s="12">
        <v>0.61</v>
      </c>
      <c r="L78" s="107">
        <v>0.33286630262115269</v>
      </c>
      <c r="M78" s="12">
        <v>209.1</v>
      </c>
      <c r="N78" s="12">
        <v>277.29000000000002</v>
      </c>
      <c r="O78" s="149">
        <f t="shared" si="2"/>
        <v>2.4881446578536398E-4</v>
      </c>
      <c r="P78" s="149">
        <f t="shared" si="3"/>
        <v>0.99915978794284943</v>
      </c>
    </row>
    <row r="79" spans="2:18" s="31" customFormat="1" ht="40.15" customHeight="1">
      <c r="B79" s="27" t="s">
        <v>812</v>
      </c>
      <c r="C79" s="112" t="s">
        <v>508</v>
      </c>
      <c r="D79" s="112" t="s">
        <v>508</v>
      </c>
      <c r="E79" s="9" t="s">
        <v>817</v>
      </c>
      <c r="F79" s="28" t="s">
        <v>229</v>
      </c>
      <c r="G79" s="29">
        <v>322.82</v>
      </c>
      <c r="H79" s="10" t="s">
        <v>229</v>
      </c>
      <c r="I79" s="30">
        <v>0.55199999999999994</v>
      </c>
      <c r="J79" s="12">
        <v>322.82</v>
      </c>
      <c r="K79" s="12">
        <v>430.28</v>
      </c>
      <c r="L79" s="107">
        <v>0.33286630262115269</v>
      </c>
      <c r="M79" s="12">
        <v>178.19</v>
      </c>
      <c r="N79" s="12">
        <v>237.51</v>
      </c>
      <c r="O79" s="149">
        <f t="shared" si="2"/>
        <v>2.1311956352079698E-4</v>
      </c>
      <c r="P79" s="149">
        <f t="shared" si="3"/>
        <v>0.9993729075063702</v>
      </c>
    </row>
    <row r="80" spans="2:18" s="31" customFormat="1" ht="40.15" customHeight="1">
      <c r="B80" s="27" t="s">
        <v>798</v>
      </c>
      <c r="C80" s="112" t="s">
        <v>508</v>
      </c>
      <c r="D80" s="112" t="s">
        <v>508</v>
      </c>
      <c r="E80" s="9" t="s">
        <v>518</v>
      </c>
      <c r="F80" s="28"/>
      <c r="G80" s="29"/>
      <c r="H80" s="10" t="s">
        <v>229</v>
      </c>
      <c r="I80" s="30">
        <v>2.9999999999999996</v>
      </c>
      <c r="J80" s="12">
        <v>57.15</v>
      </c>
      <c r="K80" s="12">
        <v>76.17</v>
      </c>
      <c r="L80" s="107">
        <v>0</v>
      </c>
      <c r="M80" s="12">
        <v>171.45</v>
      </c>
      <c r="N80" s="12">
        <v>228.51</v>
      </c>
      <c r="O80" s="149">
        <f t="shared" si="2"/>
        <v>2.0504379377768228E-4</v>
      </c>
      <c r="P80" s="149">
        <f t="shared" si="3"/>
        <v>0.99957795130014793</v>
      </c>
    </row>
    <row r="81" spans="1:18" s="31" customFormat="1" ht="40.15" customHeight="1">
      <c r="B81" s="27" t="s">
        <v>775</v>
      </c>
      <c r="C81" s="112" t="s">
        <v>508</v>
      </c>
      <c r="D81" s="112" t="s">
        <v>508</v>
      </c>
      <c r="E81" s="9" t="s">
        <v>766</v>
      </c>
      <c r="F81" s="28"/>
      <c r="G81" s="29"/>
      <c r="H81" s="10" t="s">
        <v>187</v>
      </c>
      <c r="I81" s="30">
        <v>2</v>
      </c>
      <c r="J81" s="12">
        <v>82.12</v>
      </c>
      <c r="K81" s="12">
        <v>109.45</v>
      </c>
      <c r="L81" s="107">
        <v>0.33286630262115269</v>
      </c>
      <c r="M81" s="12">
        <v>164.24</v>
      </c>
      <c r="N81" s="12">
        <v>218.9</v>
      </c>
      <c r="O81" s="149">
        <f t="shared" si="2"/>
        <v>1.9642066630753426E-4</v>
      </c>
      <c r="P81" s="149">
        <f t="shared" si="3"/>
        <v>0.99977437196645547</v>
      </c>
    </row>
    <row r="82" spans="1:18" s="31" customFormat="1" ht="40.15" customHeight="1">
      <c r="B82" s="27" t="s">
        <v>811</v>
      </c>
      <c r="C82" s="112" t="s">
        <v>508</v>
      </c>
      <c r="D82" s="112" t="s">
        <v>508</v>
      </c>
      <c r="E82" s="9" t="s">
        <v>831</v>
      </c>
      <c r="F82" s="28"/>
      <c r="G82" s="29"/>
      <c r="H82" s="10" t="s">
        <v>200</v>
      </c>
      <c r="I82" s="30">
        <v>33.6</v>
      </c>
      <c r="J82" s="12">
        <v>2.29</v>
      </c>
      <c r="K82" s="12">
        <v>3.05</v>
      </c>
      <c r="L82" s="107">
        <v>0.33286630262115269</v>
      </c>
      <c r="M82" s="12">
        <v>76.94</v>
      </c>
      <c r="N82" s="12">
        <v>102.48</v>
      </c>
      <c r="O82" s="149">
        <f t="shared" si="2"/>
        <v>9.1956098141599419E-5</v>
      </c>
      <c r="P82" s="149">
        <f t="shared" si="3"/>
        <v>0.99986632806459708</v>
      </c>
    </row>
    <row r="83" spans="1:18" s="31" customFormat="1" ht="40.15" customHeight="1">
      <c r="B83" s="27" t="s">
        <v>809</v>
      </c>
      <c r="C83" s="112" t="s">
        <v>508</v>
      </c>
      <c r="D83" s="112" t="s">
        <v>508</v>
      </c>
      <c r="E83" s="9" t="s">
        <v>829</v>
      </c>
      <c r="F83" s="28"/>
      <c r="G83" s="29"/>
      <c r="H83" s="10" t="s">
        <v>229</v>
      </c>
      <c r="I83" s="30">
        <v>13.44</v>
      </c>
      <c r="J83" s="12">
        <v>5.24</v>
      </c>
      <c r="K83" s="12">
        <v>6.98</v>
      </c>
      <c r="L83" s="107">
        <v>0.33286630262115269</v>
      </c>
      <c r="M83" s="12">
        <v>70.42</v>
      </c>
      <c r="N83" s="12">
        <v>93.81</v>
      </c>
      <c r="O83" s="149">
        <f t="shared" si="2"/>
        <v>8.4176439955732248E-5</v>
      </c>
      <c r="P83" s="149">
        <f t="shared" si="3"/>
        <v>0.99995050450455281</v>
      </c>
    </row>
    <row r="84" spans="1:18" s="31" customFormat="1" ht="40.15" customHeight="1">
      <c r="B84" s="27" t="s">
        <v>465</v>
      </c>
      <c r="C84" s="112" t="s">
        <v>508</v>
      </c>
      <c r="D84" s="112" t="s">
        <v>508</v>
      </c>
      <c r="E84" s="9" t="s">
        <v>551</v>
      </c>
      <c r="F84" s="28"/>
      <c r="G84" s="29"/>
      <c r="H84" s="10" t="s">
        <v>205</v>
      </c>
      <c r="I84" s="30">
        <v>5.6</v>
      </c>
      <c r="J84" s="12">
        <v>7.39</v>
      </c>
      <c r="K84" s="12">
        <v>9.85</v>
      </c>
      <c r="L84" s="107">
        <v>0.33286630262115269</v>
      </c>
      <c r="M84" s="12">
        <v>41.38</v>
      </c>
      <c r="N84" s="12">
        <v>55.16</v>
      </c>
      <c r="O84" s="149">
        <f t="shared" si="2"/>
        <v>4.9495495447800773E-5</v>
      </c>
      <c r="P84" s="149">
        <f t="shared" si="3"/>
        <v>1.0000000000000007</v>
      </c>
    </row>
    <row r="85" spans="1:18" s="31" customFormat="1" ht="25.15" customHeight="1">
      <c r="B85" s="27"/>
      <c r="C85" s="112"/>
      <c r="D85" s="112"/>
      <c r="E85" s="9"/>
      <c r="F85" s="28"/>
      <c r="G85" s="29"/>
      <c r="H85" s="10"/>
      <c r="I85" s="30"/>
      <c r="J85" s="12"/>
      <c r="K85" s="12"/>
      <c r="L85" s="107"/>
      <c r="M85" s="12"/>
      <c r="N85" s="12"/>
      <c r="O85" s="149"/>
      <c r="P85" s="149"/>
    </row>
    <row r="86" spans="1:18" s="31" customFormat="1" ht="25.15" customHeight="1">
      <c r="B86" s="27"/>
      <c r="C86" s="112"/>
      <c r="D86" s="112"/>
      <c r="E86" s="9"/>
      <c r="F86" s="28"/>
      <c r="G86" s="29"/>
      <c r="H86" s="10"/>
      <c r="I86" s="30"/>
      <c r="J86" s="12"/>
      <c r="K86" s="12"/>
      <c r="L86" s="107"/>
      <c r="M86" s="12"/>
      <c r="N86" s="12"/>
      <c r="O86" s="149"/>
      <c r="P86" s="149"/>
    </row>
    <row r="87" spans="1:18" s="31" customFormat="1" ht="25.15" customHeight="1">
      <c r="B87" s="27"/>
      <c r="C87" s="112"/>
      <c r="D87" s="112"/>
      <c r="E87" s="9"/>
      <c r="F87" s="28"/>
      <c r="G87" s="29"/>
      <c r="H87" s="10"/>
      <c r="I87" s="30"/>
      <c r="J87" s="12"/>
      <c r="K87" s="12"/>
      <c r="L87" s="107"/>
      <c r="M87" s="12"/>
      <c r="N87" s="12"/>
      <c r="O87" s="149"/>
      <c r="P87" s="149"/>
    </row>
    <row r="88" spans="1:18" s="31" customFormat="1" ht="25.15" customHeight="1">
      <c r="B88" s="27"/>
      <c r="C88" s="112"/>
      <c r="D88" s="112"/>
      <c r="E88" s="9"/>
      <c r="F88" s="28"/>
      <c r="G88" s="29"/>
      <c r="H88" s="10"/>
      <c r="I88" s="30"/>
      <c r="J88" s="12"/>
      <c r="K88" s="12"/>
      <c r="L88" s="107"/>
      <c r="M88" s="12"/>
      <c r="N88" s="12"/>
      <c r="O88" s="149"/>
      <c r="P88" s="149"/>
    </row>
    <row r="89" spans="1:18" s="31" customFormat="1" ht="25.15" customHeight="1">
      <c r="B89" s="27"/>
      <c r="C89" s="112"/>
      <c r="D89" s="112"/>
      <c r="E89" s="9"/>
      <c r="F89" s="28"/>
      <c r="G89" s="29"/>
      <c r="H89" s="10"/>
      <c r="I89" s="30"/>
      <c r="J89" s="12"/>
      <c r="K89" s="12"/>
      <c r="L89" s="107"/>
      <c r="M89" s="12"/>
      <c r="N89" s="12"/>
      <c r="O89" s="149"/>
      <c r="P89" s="149"/>
    </row>
    <row r="90" spans="1:18" s="6" customFormat="1" ht="12" customHeight="1">
      <c r="B90" s="171"/>
      <c r="C90" s="178"/>
      <c r="D90" s="178"/>
      <c r="E90" s="125"/>
      <c r="F90" s="126"/>
      <c r="G90" s="127"/>
      <c r="H90" s="123"/>
      <c r="I90" s="123"/>
      <c r="J90" s="128"/>
      <c r="K90" s="128"/>
      <c r="L90" s="128"/>
      <c r="M90" s="128"/>
      <c r="N90" s="129"/>
      <c r="O90" s="180"/>
      <c r="P90" s="180"/>
    </row>
    <row r="91" spans="1:18" s="31" customFormat="1" ht="36.6" customHeight="1">
      <c r="B91" s="222"/>
      <c r="C91" s="223"/>
      <c r="D91" s="223"/>
      <c r="E91" s="224" t="s">
        <v>24</v>
      </c>
      <c r="F91" s="225"/>
      <c r="G91" s="226"/>
      <c r="H91" s="227"/>
      <c r="I91" s="228"/>
      <c r="J91" s="228"/>
      <c r="K91" s="228"/>
      <c r="L91" s="228"/>
      <c r="M91" s="229" t="e">
        <f>SUM(M4,#REF!,#REF!,#REF!,#REF!,#REF!,#REF!,#REF!)</f>
        <v>#REF!</v>
      </c>
      <c r="N91" s="229">
        <f>SUM(N5:N90)</f>
        <v>1114444.8499999996</v>
      </c>
      <c r="O91" s="230">
        <f>SUM(O5:O90)</f>
        <v>1.0000000000000007</v>
      </c>
      <c r="P91" s="231"/>
      <c r="R91" s="143"/>
    </row>
    <row r="92" spans="1:18">
      <c r="A92" s="31"/>
    </row>
    <row r="93" spans="1:18">
      <c r="A93" s="31"/>
      <c r="N93" s="2" t="e">
        <f>N91='ORÇAMENTO_LOT-C-N_DESON'!#REF!</f>
        <v>#REF!</v>
      </c>
    </row>
    <row r="95" spans="1:18">
      <c r="M95" s="106"/>
      <c r="N95" s="106"/>
      <c r="O95" s="106"/>
      <c r="P95" s="106"/>
    </row>
  </sheetData>
  <sortState ref="B5:P84">
    <sortCondition descending="1" ref="O5:O84"/>
  </sortState>
  <mergeCells count="14">
    <mergeCell ref="M2:M3"/>
    <mergeCell ref="N2:N3"/>
    <mergeCell ref="O2:O3"/>
    <mergeCell ref="P2:P3"/>
    <mergeCell ref="B1:P1"/>
    <mergeCell ref="B2:B3"/>
    <mergeCell ref="C2:C3"/>
    <mergeCell ref="E2:E3"/>
    <mergeCell ref="F2:G3"/>
    <mergeCell ref="H2:H3"/>
    <mergeCell ref="I2:I3"/>
    <mergeCell ref="J2:J3"/>
    <mergeCell ref="K2:K3"/>
    <mergeCell ref="L2:L3"/>
  </mergeCells>
  <printOptions horizontalCentered="1"/>
  <pageMargins left="0.59055118110236227" right="0.19685039370078741" top="0.78740157480314965" bottom="0.59055118110236227" header="0.31496062992125984" footer="0.11811023622047245"/>
  <pageSetup paperSize="9" scale="91" orientation="landscape" r:id="rId1"/>
  <rowBreaks count="7" manualBreakCount="7">
    <brk id="12" min="1" max="15" man="1"/>
    <brk id="22" min="1" max="15" man="1"/>
    <brk id="33" min="1" max="15" man="1"/>
    <brk id="43" min="1" max="15" man="1"/>
    <brk id="52" min="1" max="15" man="1"/>
    <brk id="63" min="1" max="15" man="1"/>
    <brk id="77" min="1" max="15" man="1"/>
  </rowBreaks>
  <colBreaks count="1" manualBreakCount="1">
    <brk id="1" max="197" man="1"/>
  </colBreaks>
</worksheet>
</file>

<file path=xl/worksheets/sheet14.xml><?xml version="1.0" encoding="utf-8"?>
<worksheet xmlns="http://schemas.openxmlformats.org/spreadsheetml/2006/main" xmlns:r="http://schemas.openxmlformats.org/officeDocument/2006/relationships">
  <dimension ref="B1:T127"/>
  <sheetViews>
    <sheetView view="pageBreakPreview" zoomScaleSheetLayoutView="100" workbookViewId="0">
      <selection activeCell="K7" sqref="K7"/>
    </sheetView>
  </sheetViews>
  <sheetFormatPr defaultColWidth="8.85546875" defaultRowHeight="14.25"/>
  <cols>
    <col min="1" max="1" width="1.28515625" style="132" customWidth="1"/>
    <col min="2" max="2" width="8.85546875" style="132"/>
    <col min="3" max="3" width="0" style="132" hidden="1" customWidth="1"/>
    <col min="4" max="4" width="9.7109375" style="132" customWidth="1"/>
    <col min="5" max="5" width="63.7109375" style="136" customWidth="1"/>
    <col min="6" max="6" width="7.7109375" style="138" hidden="1" customWidth="1"/>
    <col min="7" max="7" width="1" style="137" hidden="1" customWidth="1"/>
    <col min="8" max="8" width="8.28515625" style="137" customWidth="1"/>
    <col min="9" max="9" width="12.42578125" style="137" customWidth="1"/>
    <col min="10" max="10" width="13.28515625" style="137" hidden="1" customWidth="1"/>
    <col min="11" max="11" width="12" style="137" customWidth="1"/>
    <col min="12" max="12" width="16.5703125" style="132" hidden="1" customWidth="1"/>
    <col min="13" max="13" width="13.28515625" style="132" hidden="1" customWidth="1"/>
    <col min="14" max="14" width="15" style="132" customWidth="1"/>
    <col min="15" max="15" width="12.42578125" style="132" customWidth="1"/>
    <col min="16" max="16" width="13.7109375" style="132" customWidth="1"/>
    <col min="17" max="17" width="5.42578125" style="132" customWidth="1"/>
    <col min="18" max="18" width="16" style="132" customWidth="1"/>
    <col min="19" max="19" width="12.140625" style="132" customWidth="1"/>
    <col min="20" max="260" width="8.85546875" style="132"/>
    <col min="261" max="261" width="64.7109375" style="132" customWidth="1"/>
    <col min="262" max="262" width="7.7109375" style="132" customWidth="1"/>
    <col min="263" max="263" width="11.5703125" style="132" customWidth="1"/>
    <col min="264" max="264" width="10.140625" style="132" customWidth="1"/>
    <col min="265" max="265" width="22.7109375" style="132" customWidth="1"/>
    <col min="266" max="266" width="17.42578125" style="132" customWidth="1"/>
    <col min="267" max="267" width="15.28515625" style="132" customWidth="1"/>
    <col min="268" max="269" width="9.140625" style="132" customWidth="1"/>
    <col min="270" max="271" width="9.28515625" style="132" bestFit="1" customWidth="1"/>
    <col min="272" max="272" width="10.28515625" style="132" bestFit="1" customWidth="1"/>
    <col min="273" max="274" width="9.28515625" style="132" bestFit="1" customWidth="1"/>
    <col min="275" max="516" width="8.85546875" style="132"/>
    <col min="517" max="517" width="64.7109375" style="132" customWidth="1"/>
    <col min="518" max="518" width="7.7109375" style="132" customWidth="1"/>
    <col min="519" max="519" width="11.5703125" style="132" customWidth="1"/>
    <col min="520" max="520" width="10.140625" style="132" customWidth="1"/>
    <col min="521" max="521" width="22.7109375" style="132" customWidth="1"/>
    <col min="522" max="522" width="17.42578125" style="132" customWidth="1"/>
    <col min="523" max="523" width="15.28515625" style="132" customWidth="1"/>
    <col min="524" max="525" width="9.140625" style="132" customWidth="1"/>
    <col min="526" max="527" width="9.28515625" style="132" bestFit="1" customWidth="1"/>
    <col min="528" max="528" width="10.28515625" style="132" bestFit="1" customWidth="1"/>
    <col min="529" max="530" width="9.28515625" style="132" bestFit="1" customWidth="1"/>
    <col min="531" max="772" width="8.85546875" style="132"/>
    <col min="773" max="773" width="64.7109375" style="132" customWidth="1"/>
    <col min="774" max="774" width="7.7109375" style="132" customWidth="1"/>
    <col min="775" max="775" width="11.5703125" style="132" customWidth="1"/>
    <col min="776" max="776" width="10.140625" style="132" customWidth="1"/>
    <col min="777" max="777" width="22.7109375" style="132" customWidth="1"/>
    <col min="778" max="778" width="17.42578125" style="132" customWidth="1"/>
    <col min="779" max="779" width="15.28515625" style="132" customWidth="1"/>
    <col min="780" max="781" width="9.140625" style="132" customWidth="1"/>
    <col min="782" max="783" width="9.28515625" style="132" bestFit="1" customWidth="1"/>
    <col min="784" max="784" width="10.28515625" style="132" bestFit="1" customWidth="1"/>
    <col min="785" max="786" width="9.28515625" style="132" bestFit="1" customWidth="1"/>
    <col min="787" max="1028" width="8.85546875" style="132"/>
    <col min="1029" max="1029" width="64.7109375" style="132" customWidth="1"/>
    <col min="1030" max="1030" width="7.7109375" style="132" customWidth="1"/>
    <col min="1031" max="1031" width="11.5703125" style="132" customWidth="1"/>
    <col min="1032" max="1032" width="10.140625" style="132" customWidth="1"/>
    <col min="1033" max="1033" width="22.7109375" style="132" customWidth="1"/>
    <col min="1034" max="1034" width="17.42578125" style="132" customWidth="1"/>
    <col min="1035" max="1035" width="15.28515625" style="132" customWidth="1"/>
    <col min="1036" max="1037" width="9.140625" style="132" customWidth="1"/>
    <col min="1038" max="1039" width="9.28515625" style="132" bestFit="1" customWidth="1"/>
    <col min="1040" max="1040" width="10.28515625" style="132" bestFit="1" customWidth="1"/>
    <col min="1041" max="1042" width="9.28515625" style="132" bestFit="1" customWidth="1"/>
    <col min="1043" max="1284" width="8.85546875" style="132"/>
    <col min="1285" max="1285" width="64.7109375" style="132" customWidth="1"/>
    <col min="1286" max="1286" width="7.7109375" style="132" customWidth="1"/>
    <col min="1287" max="1287" width="11.5703125" style="132" customWidth="1"/>
    <col min="1288" max="1288" width="10.140625" style="132" customWidth="1"/>
    <col min="1289" max="1289" width="22.7109375" style="132" customWidth="1"/>
    <col min="1290" max="1290" width="17.42578125" style="132" customWidth="1"/>
    <col min="1291" max="1291" width="15.28515625" style="132" customWidth="1"/>
    <col min="1292" max="1293" width="9.140625" style="132" customWidth="1"/>
    <col min="1294" max="1295" width="9.28515625" style="132" bestFit="1" customWidth="1"/>
    <col min="1296" max="1296" width="10.28515625" style="132" bestFit="1" customWidth="1"/>
    <col min="1297" max="1298" width="9.28515625" style="132" bestFit="1" customWidth="1"/>
    <col min="1299" max="1540" width="8.85546875" style="132"/>
    <col min="1541" max="1541" width="64.7109375" style="132" customWidth="1"/>
    <col min="1542" max="1542" width="7.7109375" style="132" customWidth="1"/>
    <col min="1543" max="1543" width="11.5703125" style="132" customWidth="1"/>
    <col min="1544" max="1544" width="10.140625" style="132" customWidth="1"/>
    <col min="1545" max="1545" width="22.7109375" style="132" customWidth="1"/>
    <col min="1546" max="1546" width="17.42578125" style="132" customWidth="1"/>
    <col min="1547" max="1547" width="15.28515625" style="132" customWidth="1"/>
    <col min="1548" max="1549" width="9.140625" style="132" customWidth="1"/>
    <col min="1550" max="1551" width="9.28515625" style="132" bestFit="1" customWidth="1"/>
    <col min="1552" max="1552" width="10.28515625" style="132" bestFit="1" customWidth="1"/>
    <col min="1553" max="1554" width="9.28515625" style="132" bestFit="1" customWidth="1"/>
    <col min="1555" max="1796" width="8.85546875" style="132"/>
    <col min="1797" max="1797" width="64.7109375" style="132" customWidth="1"/>
    <col min="1798" max="1798" width="7.7109375" style="132" customWidth="1"/>
    <col min="1799" max="1799" width="11.5703125" style="132" customWidth="1"/>
    <col min="1800" max="1800" width="10.140625" style="132" customWidth="1"/>
    <col min="1801" max="1801" width="22.7109375" style="132" customWidth="1"/>
    <col min="1802" max="1802" width="17.42578125" style="132" customWidth="1"/>
    <col min="1803" max="1803" width="15.28515625" style="132" customWidth="1"/>
    <col min="1804" max="1805" width="9.140625" style="132" customWidth="1"/>
    <col min="1806" max="1807" width="9.28515625" style="132" bestFit="1" customWidth="1"/>
    <col min="1808" max="1808" width="10.28515625" style="132" bestFit="1" customWidth="1"/>
    <col min="1809" max="1810" width="9.28515625" style="132" bestFit="1" customWidth="1"/>
    <col min="1811" max="2052" width="8.85546875" style="132"/>
    <col min="2053" max="2053" width="64.7109375" style="132" customWidth="1"/>
    <col min="2054" max="2054" width="7.7109375" style="132" customWidth="1"/>
    <col min="2055" max="2055" width="11.5703125" style="132" customWidth="1"/>
    <col min="2056" max="2056" width="10.140625" style="132" customWidth="1"/>
    <col min="2057" max="2057" width="22.7109375" style="132" customWidth="1"/>
    <col min="2058" max="2058" width="17.42578125" style="132" customWidth="1"/>
    <col min="2059" max="2059" width="15.28515625" style="132" customWidth="1"/>
    <col min="2060" max="2061" width="9.140625" style="132" customWidth="1"/>
    <col min="2062" max="2063" width="9.28515625" style="132" bestFit="1" customWidth="1"/>
    <col min="2064" max="2064" width="10.28515625" style="132" bestFit="1" customWidth="1"/>
    <col min="2065" max="2066" width="9.28515625" style="132" bestFit="1" customWidth="1"/>
    <col min="2067" max="2308" width="8.85546875" style="132"/>
    <col min="2309" max="2309" width="64.7109375" style="132" customWidth="1"/>
    <col min="2310" max="2310" width="7.7109375" style="132" customWidth="1"/>
    <col min="2311" max="2311" width="11.5703125" style="132" customWidth="1"/>
    <col min="2312" max="2312" width="10.140625" style="132" customWidth="1"/>
    <col min="2313" max="2313" width="22.7109375" style="132" customWidth="1"/>
    <col min="2314" max="2314" width="17.42578125" style="132" customWidth="1"/>
    <col min="2315" max="2315" width="15.28515625" style="132" customWidth="1"/>
    <col min="2316" max="2317" width="9.140625" style="132" customWidth="1"/>
    <col min="2318" max="2319" width="9.28515625" style="132" bestFit="1" customWidth="1"/>
    <col min="2320" max="2320" width="10.28515625" style="132" bestFit="1" customWidth="1"/>
    <col min="2321" max="2322" width="9.28515625" style="132" bestFit="1" customWidth="1"/>
    <col min="2323" max="2564" width="8.85546875" style="132"/>
    <col min="2565" max="2565" width="64.7109375" style="132" customWidth="1"/>
    <col min="2566" max="2566" width="7.7109375" style="132" customWidth="1"/>
    <col min="2567" max="2567" width="11.5703125" style="132" customWidth="1"/>
    <col min="2568" max="2568" width="10.140625" style="132" customWidth="1"/>
    <col min="2569" max="2569" width="22.7109375" style="132" customWidth="1"/>
    <col min="2570" max="2570" width="17.42578125" style="132" customWidth="1"/>
    <col min="2571" max="2571" width="15.28515625" style="132" customWidth="1"/>
    <col min="2572" max="2573" width="9.140625" style="132" customWidth="1"/>
    <col min="2574" max="2575" width="9.28515625" style="132" bestFit="1" customWidth="1"/>
    <col min="2576" max="2576" width="10.28515625" style="132" bestFit="1" customWidth="1"/>
    <col min="2577" max="2578" width="9.28515625" style="132" bestFit="1" customWidth="1"/>
    <col min="2579" max="2820" width="8.85546875" style="132"/>
    <col min="2821" max="2821" width="64.7109375" style="132" customWidth="1"/>
    <col min="2822" max="2822" width="7.7109375" style="132" customWidth="1"/>
    <col min="2823" max="2823" width="11.5703125" style="132" customWidth="1"/>
    <col min="2824" max="2824" width="10.140625" style="132" customWidth="1"/>
    <col min="2825" max="2825" width="22.7109375" style="132" customWidth="1"/>
    <col min="2826" max="2826" width="17.42578125" style="132" customWidth="1"/>
    <col min="2827" max="2827" width="15.28515625" style="132" customWidth="1"/>
    <col min="2828" max="2829" width="9.140625" style="132" customWidth="1"/>
    <col min="2830" max="2831" width="9.28515625" style="132" bestFit="1" customWidth="1"/>
    <col min="2832" max="2832" width="10.28515625" style="132" bestFit="1" customWidth="1"/>
    <col min="2833" max="2834" width="9.28515625" style="132" bestFit="1" customWidth="1"/>
    <col min="2835" max="3076" width="8.85546875" style="132"/>
    <col min="3077" max="3077" width="64.7109375" style="132" customWidth="1"/>
    <col min="3078" max="3078" width="7.7109375" style="132" customWidth="1"/>
    <col min="3079" max="3079" width="11.5703125" style="132" customWidth="1"/>
    <col min="3080" max="3080" width="10.140625" style="132" customWidth="1"/>
    <col min="3081" max="3081" width="22.7109375" style="132" customWidth="1"/>
    <col min="3082" max="3082" width="17.42578125" style="132" customWidth="1"/>
    <col min="3083" max="3083" width="15.28515625" style="132" customWidth="1"/>
    <col min="3084" max="3085" width="9.140625" style="132" customWidth="1"/>
    <col min="3086" max="3087" width="9.28515625" style="132" bestFit="1" customWidth="1"/>
    <col min="3088" max="3088" width="10.28515625" style="132" bestFit="1" customWidth="1"/>
    <col min="3089" max="3090" width="9.28515625" style="132" bestFit="1" customWidth="1"/>
    <col min="3091" max="3332" width="8.85546875" style="132"/>
    <col min="3333" max="3333" width="64.7109375" style="132" customWidth="1"/>
    <col min="3334" max="3334" width="7.7109375" style="132" customWidth="1"/>
    <col min="3335" max="3335" width="11.5703125" style="132" customWidth="1"/>
    <col min="3336" max="3336" width="10.140625" style="132" customWidth="1"/>
    <col min="3337" max="3337" width="22.7109375" style="132" customWidth="1"/>
    <col min="3338" max="3338" width="17.42578125" style="132" customWidth="1"/>
    <col min="3339" max="3339" width="15.28515625" style="132" customWidth="1"/>
    <col min="3340" max="3341" width="9.140625" style="132" customWidth="1"/>
    <col min="3342" max="3343" width="9.28515625" style="132" bestFit="1" customWidth="1"/>
    <col min="3344" max="3344" width="10.28515625" style="132" bestFit="1" customWidth="1"/>
    <col min="3345" max="3346" width="9.28515625" style="132" bestFit="1" customWidth="1"/>
    <col min="3347" max="3588" width="8.85546875" style="132"/>
    <col min="3589" max="3589" width="64.7109375" style="132" customWidth="1"/>
    <col min="3590" max="3590" width="7.7109375" style="132" customWidth="1"/>
    <col min="3591" max="3591" width="11.5703125" style="132" customWidth="1"/>
    <col min="3592" max="3592" width="10.140625" style="132" customWidth="1"/>
    <col min="3593" max="3593" width="22.7109375" style="132" customWidth="1"/>
    <col min="3594" max="3594" width="17.42578125" style="132" customWidth="1"/>
    <col min="3595" max="3595" width="15.28515625" style="132" customWidth="1"/>
    <col min="3596" max="3597" width="9.140625" style="132" customWidth="1"/>
    <col min="3598" max="3599" width="9.28515625" style="132" bestFit="1" customWidth="1"/>
    <col min="3600" max="3600" width="10.28515625" style="132" bestFit="1" customWidth="1"/>
    <col min="3601" max="3602" width="9.28515625" style="132" bestFit="1" customWidth="1"/>
    <col min="3603" max="3844" width="8.85546875" style="132"/>
    <col min="3845" max="3845" width="64.7109375" style="132" customWidth="1"/>
    <col min="3846" max="3846" width="7.7109375" style="132" customWidth="1"/>
    <col min="3847" max="3847" width="11.5703125" style="132" customWidth="1"/>
    <col min="3848" max="3848" width="10.140625" style="132" customWidth="1"/>
    <col min="3849" max="3849" width="22.7109375" style="132" customWidth="1"/>
    <col min="3850" max="3850" width="17.42578125" style="132" customWidth="1"/>
    <col min="3851" max="3851" width="15.28515625" style="132" customWidth="1"/>
    <col min="3852" max="3853" width="9.140625" style="132" customWidth="1"/>
    <col min="3854" max="3855" width="9.28515625" style="132" bestFit="1" customWidth="1"/>
    <col min="3856" max="3856" width="10.28515625" style="132" bestFit="1" customWidth="1"/>
    <col min="3857" max="3858" width="9.28515625" style="132" bestFit="1" customWidth="1"/>
    <col min="3859" max="4100" width="8.85546875" style="132"/>
    <col min="4101" max="4101" width="64.7109375" style="132" customWidth="1"/>
    <col min="4102" max="4102" width="7.7109375" style="132" customWidth="1"/>
    <col min="4103" max="4103" width="11.5703125" style="132" customWidth="1"/>
    <col min="4104" max="4104" width="10.140625" style="132" customWidth="1"/>
    <col min="4105" max="4105" width="22.7109375" style="132" customWidth="1"/>
    <col min="4106" max="4106" width="17.42578125" style="132" customWidth="1"/>
    <col min="4107" max="4107" width="15.28515625" style="132" customWidth="1"/>
    <col min="4108" max="4109" width="9.140625" style="132" customWidth="1"/>
    <col min="4110" max="4111" width="9.28515625" style="132" bestFit="1" customWidth="1"/>
    <col min="4112" max="4112" width="10.28515625" style="132" bestFit="1" customWidth="1"/>
    <col min="4113" max="4114" width="9.28515625" style="132" bestFit="1" customWidth="1"/>
    <col min="4115" max="4356" width="8.85546875" style="132"/>
    <col min="4357" max="4357" width="64.7109375" style="132" customWidth="1"/>
    <col min="4358" max="4358" width="7.7109375" style="132" customWidth="1"/>
    <col min="4359" max="4359" width="11.5703125" style="132" customWidth="1"/>
    <col min="4360" max="4360" width="10.140625" style="132" customWidth="1"/>
    <col min="4361" max="4361" width="22.7109375" style="132" customWidth="1"/>
    <col min="4362" max="4362" width="17.42578125" style="132" customWidth="1"/>
    <col min="4363" max="4363" width="15.28515625" style="132" customWidth="1"/>
    <col min="4364" max="4365" width="9.140625" style="132" customWidth="1"/>
    <col min="4366" max="4367" width="9.28515625" style="132" bestFit="1" customWidth="1"/>
    <col min="4368" max="4368" width="10.28515625" style="132" bestFit="1" customWidth="1"/>
    <col min="4369" max="4370" width="9.28515625" style="132" bestFit="1" customWidth="1"/>
    <col min="4371" max="4612" width="8.85546875" style="132"/>
    <col min="4613" max="4613" width="64.7109375" style="132" customWidth="1"/>
    <col min="4614" max="4614" width="7.7109375" style="132" customWidth="1"/>
    <col min="4615" max="4615" width="11.5703125" style="132" customWidth="1"/>
    <col min="4616" max="4616" width="10.140625" style="132" customWidth="1"/>
    <col min="4617" max="4617" width="22.7109375" style="132" customWidth="1"/>
    <col min="4618" max="4618" width="17.42578125" style="132" customWidth="1"/>
    <col min="4619" max="4619" width="15.28515625" style="132" customWidth="1"/>
    <col min="4620" max="4621" width="9.140625" style="132" customWidth="1"/>
    <col min="4622" max="4623" width="9.28515625" style="132" bestFit="1" customWidth="1"/>
    <col min="4624" max="4624" width="10.28515625" style="132" bestFit="1" customWidth="1"/>
    <col min="4625" max="4626" width="9.28515625" style="132" bestFit="1" customWidth="1"/>
    <col min="4627" max="4868" width="8.85546875" style="132"/>
    <col min="4869" max="4869" width="64.7109375" style="132" customWidth="1"/>
    <col min="4870" max="4870" width="7.7109375" style="132" customWidth="1"/>
    <col min="4871" max="4871" width="11.5703125" style="132" customWidth="1"/>
    <col min="4872" max="4872" width="10.140625" style="132" customWidth="1"/>
    <col min="4873" max="4873" width="22.7109375" style="132" customWidth="1"/>
    <col min="4874" max="4874" width="17.42578125" style="132" customWidth="1"/>
    <col min="4875" max="4875" width="15.28515625" style="132" customWidth="1"/>
    <col min="4876" max="4877" width="9.140625" style="132" customWidth="1"/>
    <col min="4878" max="4879" width="9.28515625" style="132" bestFit="1" customWidth="1"/>
    <col min="4880" max="4880" width="10.28515625" style="132" bestFit="1" customWidth="1"/>
    <col min="4881" max="4882" width="9.28515625" style="132" bestFit="1" customWidth="1"/>
    <col min="4883" max="5124" width="8.85546875" style="132"/>
    <col min="5125" max="5125" width="64.7109375" style="132" customWidth="1"/>
    <col min="5126" max="5126" width="7.7109375" style="132" customWidth="1"/>
    <col min="5127" max="5127" width="11.5703125" style="132" customWidth="1"/>
    <col min="5128" max="5128" width="10.140625" style="132" customWidth="1"/>
    <col min="5129" max="5129" width="22.7109375" style="132" customWidth="1"/>
    <col min="5130" max="5130" width="17.42578125" style="132" customWidth="1"/>
    <col min="5131" max="5131" width="15.28515625" style="132" customWidth="1"/>
    <col min="5132" max="5133" width="9.140625" style="132" customWidth="1"/>
    <col min="5134" max="5135" width="9.28515625" style="132" bestFit="1" customWidth="1"/>
    <col min="5136" max="5136" width="10.28515625" style="132" bestFit="1" customWidth="1"/>
    <col min="5137" max="5138" width="9.28515625" style="132" bestFit="1" customWidth="1"/>
    <col min="5139" max="5380" width="8.85546875" style="132"/>
    <col min="5381" max="5381" width="64.7109375" style="132" customWidth="1"/>
    <col min="5382" max="5382" width="7.7109375" style="132" customWidth="1"/>
    <col min="5383" max="5383" width="11.5703125" style="132" customWidth="1"/>
    <col min="5384" max="5384" width="10.140625" style="132" customWidth="1"/>
    <col min="5385" max="5385" width="22.7109375" style="132" customWidth="1"/>
    <col min="5386" max="5386" width="17.42578125" style="132" customWidth="1"/>
    <col min="5387" max="5387" width="15.28515625" style="132" customWidth="1"/>
    <col min="5388" max="5389" width="9.140625" style="132" customWidth="1"/>
    <col min="5390" max="5391" width="9.28515625" style="132" bestFit="1" customWidth="1"/>
    <col min="5392" max="5392" width="10.28515625" style="132" bestFit="1" customWidth="1"/>
    <col min="5393" max="5394" width="9.28515625" style="132" bestFit="1" customWidth="1"/>
    <col min="5395" max="5636" width="8.85546875" style="132"/>
    <col min="5637" max="5637" width="64.7109375" style="132" customWidth="1"/>
    <col min="5638" max="5638" width="7.7109375" style="132" customWidth="1"/>
    <col min="5639" max="5639" width="11.5703125" style="132" customWidth="1"/>
    <col min="5640" max="5640" width="10.140625" style="132" customWidth="1"/>
    <col min="5641" max="5641" width="22.7109375" style="132" customWidth="1"/>
    <col min="5642" max="5642" width="17.42578125" style="132" customWidth="1"/>
    <col min="5643" max="5643" width="15.28515625" style="132" customWidth="1"/>
    <col min="5644" max="5645" width="9.140625" style="132" customWidth="1"/>
    <col min="5646" max="5647" width="9.28515625" style="132" bestFit="1" customWidth="1"/>
    <col min="5648" max="5648" width="10.28515625" style="132" bestFit="1" customWidth="1"/>
    <col min="5649" max="5650" width="9.28515625" style="132" bestFit="1" customWidth="1"/>
    <col min="5651" max="5892" width="8.85546875" style="132"/>
    <col min="5893" max="5893" width="64.7109375" style="132" customWidth="1"/>
    <col min="5894" max="5894" width="7.7109375" style="132" customWidth="1"/>
    <col min="5895" max="5895" width="11.5703125" style="132" customWidth="1"/>
    <col min="5896" max="5896" width="10.140625" style="132" customWidth="1"/>
    <col min="5897" max="5897" width="22.7109375" style="132" customWidth="1"/>
    <col min="5898" max="5898" width="17.42578125" style="132" customWidth="1"/>
    <col min="5899" max="5899" width="15.28515625" style="132" customWidth="1"/>
    <col min="5900" max="5901" width="9.140625" style="132" customWidth="1"/>
    <col min="5902" max="5903" width="9.28515625" style="132" bestFit="1" customWidth="1"/>
    <col min="5904" max="5904" width="10.28515625" style="132" bestFit="1" customWidth="1"/>
    <col min="5905" max="5906" width="9.28515625" style="132" bestFit="1" customWidth="1"/>
    <col min="5907" max="6148" width="8.85546875" style="132"/>
    <col min="6149" max="6149" width="64.7109375" style="132" customWidth="1"/>
    <col min="6150" max="6150" width="7.7109375" style="132" customWidth="1"/>
    <col min="6151" max="6151" width="11.5703125" style="132" customWidth="1"/>
    <col min="6152" max="6152" width="10.140625" style="132" customWidth="1"/>
    <col min="6153" max="6153" width="22.7109375" style="132" customWidth="1"/>
    <col min="6154" max="6154" width="17.42578125" style="132" customWidth="1"/>
    <col min="6155" max="6155" width="15.28515625" style="132" customWidth="1"/>
    <col min="6156" max="6157" width="9.140625" style="132" customWidth="1"/>
    <col min="6158" max="6159" width="9.28515625" style="132" bestFit="1" customWidth="1"/>
    <col min="6160" max="6160" width="10.28515625" style="132" bestFit="1" customWidth="1"/>
    <col min="6161" max="6162" width="9.28515625" style="132" bestFit="1" customWidth="1"/>
    <col min="6163" max="6404" width="8.85546875" style="132"/>
    <col min="6405" max="6405" width="64.7109375" style="132" customWidth="1"/>
    <col min="6406" max="6406" width="7.7109375" style="132" customWidth="1"/>
    <col min="6407" max="6407" width="11.5703125" style="132" customWidth="1"/>
    <col min="6408" max="6408" width="10.140625" style="132" customWidth="1"/>
    <col min="6409" max="6409" width="22.7109375" style="132" customWidth="1"/>
    <col min="6410" max="6410" width="17.42578125" style="132" customWidth="1"/>
    <col min="6411" max="6411" width="15.28515625" style="132" customWidth="1"/>
    <col min="6412" max="6413" width="9.140625" style="132" customWidth="1"/>
    <col min="6414" max="6415" width="9.28515625" style="132" bestFit="1" customWidth="1"/>
    <col min="6416" max="6416" width="10.28515625" style="132" bestFit="1" customWidth="1"/>
    <col min="6417" max="6418" width="9.28515625" style="132" bestFit="1" customWidth="1"/>
    <col min="6419" max="6660" width="8.85546875" style="132"/>
    <col min="6661" max="6661" width="64.7109375" style="132" customWidth="1"/>
    <col min="6662" max="6662" width="7.7109375" style="132" customWidth="1"/>
    <col min="6663" max="6663" width="11.5703125" style="132" customWidth="1"/>
    <col min="6664" max="6664" width="10.140625" style="132" customWidth="1"/>
    <col min="6665" max="6665" width="22.7109375" style="132" customWidth="1"/>
    <col min="6666" max="6666" width="17.42578125" style="132" customWidth="1"/>
    <col min="6667" max="6667" width="15.28515625" style="132" customWidth="1"/>
    <col min="6668" max="6669" width="9.140625" style="132" customWidth="1"/>
    <col min="6670" max="6671" width="9.28515625" style="132" bestFit="1" customWidth="1"/>
    <col min="6672" max="6672" width="10.28515625" style="132" bestFit="1" customWidth="1"/>
    <col min="6673" max="6674" width="9.28515625" style="132" bestFit="1" customWidth="1"/>
    <col min="6675" max="6916" width="8.85546875" style="132"/>
    <col min="6917" max="6917" width="64.7109375" style="132" customWidth="1"/>
    <col min="6918" max="6918" width="7.7109375" style="132" customWidth="1"/>
    <col min="6919" max="6919" width="11.5703125" style="132" customWidth="1"/>
    <col min="6920" max="6920" width="10.140625" style="132" customWidth="1"/>
    <col min="6921" max="6921" width="22.7109375" style="132" customWidth="1"/>
    <col min="6922" max="6922" width="17.42578125" style="132" customWidth="1"/>
    <col min="6923" max="6923" width="15.28515625" style="132" customWidth="1"/>
    <col min="6924" max="6925" width="9.140625" style="132" customWidth="1"/>
    <col min="6926" max="6927" width="9.28515625" style="132" bestFit="1" customWidth="1"/>
    <col min="6928" max="6928" width="10.28515625" style="132" bestFit="1" customWidth="1"/>
    <col min="6929" max="6930" width="9.28515625" style="132" bestFit="1" customWidth="1"/>
    <col min="6931" max="7172" width="8.85546875" style="132"/>
    <col min="7173" max="7173" width="64.7109375" style="132" customWidth="1"/>
    <col min="7174" max="7174" width="7.7109375" style="132" customWidth="1"/>
    <col min="7175" max="7175" width="11.5703125" style="132" customWidth="1"/>
    <col min="7176" max="7176" width="10.140625" style="132" customWidth="1"/>
    <col min="7177" max="7177" width="22.7109375" style="132" customWidth="1"/>
    <col min="7178" max="7178" width="17.42578125" style="132" customWidth="1"/>
    <col min="7179" max="7179" width="15.28515625" style="132" customWidth="1"/>
    <col min="7180" max="7181" width="9.140625" style="132" customWidth="1"/>
    <col min="7182" max="7183" width="9.28515625" style="132" bestFit="1" customWidth="1"/>
    <col min="7184" max="7184" width="10.28515625" style="132" bestFit="1" customWidth="1"/>
    <col min="7185" max="7186" width="9.28515625" style="132" bestFit="1" customWidth="1"/>
    <col min="7187" max="7428" width="8.85546875" style="132"/>
    <col min="7429" max="7429" width="64.7109375" style="132" customWidth="1"/>
    <col min="7430" max="7430" width="7.7109375" style="132" customWidth="1"/>
    <col min="7431" max="7431" width="11.5703125" style="132" customWidth="1"/>
    <col min="7432" max="7432" width="10.140625" style="132" customWidth="1"/>
    <col min="7433" max="7433" width="22.7109375" style="132" customWidth="1"/>
    <col min="7434" max="7434" width="17.42578125" style="132" customWidth="1"/>
    <col min="7435" max="7435" width="15.28515625" style="132" customWidth="1"/>
    <col min="7436" max="7437" width="9.140625" style="132" customWidth="1"/>
    <col min="7438" max="7439" width="9.28515625" style="132" bestFit="1" customWidth="1"/>
    <col min="7440" max="7440" width="10.28515625" style="132" bestFit="1" customWidth="1"/>
    <col min="7441" max="7442" width="9.28515625" style="132" bestFit="1" customWidth="1"/>
    <col min="7443" max="7684" width="8.85546875" style="132"/>
    <col min="7685" max="7685" width="64.7109375" style="132" customWidth="1"/>
    <col min="7686" max="7686" width="7.7109375" style="132" customWidth="1"/>
    <col min="7687" max="7687" width="11.5703125" style="132" customWidth="1"/>
    <col min="7688" max="7688" width="10.140625" style="132" customWidth="1"/>
    <col min="7689" max="7689" width="22.7109375" style="132" customWidth="1"/>
    <col min="7690" max="7690" width="17.42578125" style="132" customWidth="1"/>
    <col min="7691" max="7691" width="15.28515625" style="132" customWidth="1"/>
    <col min="7692" max="7693" width="9.140625" style="132" customWidth="1"/>
    <col min="7694" max="7695" width="9.28515625" style="132" bestFit="1" customWidth="1"/>
    <col min="7696" max="7696" width="10.28515625" style="132" bestFit="1" customWidth="1"/>
    <col min="7697" max="7698" width="9.28515625" style="132" bestFit="1" customWidth="1"/>
    <col min="7699" max="7940" width="8.85546875" style="132"/>
    <col min="7941" max="7941" width="64.7109375" style="132" customWidth="1"/>
    <col min="7942" max="7942" width="7.7109375" style="132" customWidth="1"/>
    <col min="7943" max="7943" width="11.5703125" style="132" customWidth="1"/>
    <col min="7944" max="7944" width="10.140625" style="132" customWidth="1"/>
    <col min="7945" max="7945" width="22.7109375" style="132" customWidth="1"/>
    <col min="7946" max="7946" width="17.42578125" style="132" customWidth="1"/>
    <col min="7947" max="7947" width="15.28515625" style="132" customWidth="1"/>
    <col min="7948" max="7949" width="9.140625" style="132" customWidth="1"/>
    <col min="7950" max="7951" width="9.28515625" style="132" bestFit="1" customWidth="1"/>
    <col min="7952" max="7952" width="10.28515625" style="132" bestFit="1" customWidth="1"/>
    <col min="7953" max="7954" width="9.28515625" style="132" bestFit="1" customWidth="1"/>
    <col min="7955" max="8196" width="8.85546875" style="132"/>
    <col min="8197" max="8197" width="64.7109375" style="132" customWidth="1"/>
    <col min="8198" max="8198" width="7.7109375" style="132" customWidth="1"/>
    <col min="8199" max="8199" width="11.5703125" style="132" customWidth="1"/>
    <col min="8200" max="8200" width="10.140625" style="132" customWidth="1"/>
    <col min="8201" max="8201" width="22.7109375" style="132" customWidth="1"/>
    <col min="8202" max="8202" width="17.42578125" style="132" customWidth="1"/>
    <col min="8203" max="8203" width="15.28515625" style="132" customWidth="1"/>
    <col min="8204" max="8205" width="9.140625" style="132" customWidth="1"/>
    <col min="8206" max="8207" width="9.28515625" style="132" bestFit="1" customWidth="1"/>
    <col min="8208" max="8208" width="10.28515625" style="132" bestFit="1" customWidth="1"/>
    <col min="8209" max="8210" width="9.28515625" style="132" bestFit="1" customWidth="1"/>
    <col min="8211" max="8452" width="8.85546875" style="132"/>
    <col min="8453" max="8453" width="64.7109375" style="132" customWidth="1"/>
    <col min="8454" max="8454" width="7.7109375" style="132" customWidth="1"/>
    <col min="8455" max="8455" width="11.5703125" style="132" customWidth="1"/>
    <col min="8456" max="8456" width="10.140625" style="132" customWidth="1"/>
    <col min="8457" max="8457" width="22.7109375" style="132" customWidth="1"/>
    <col min="8458" max="8458" width="17.42578125" style="132" customWidth="1"/>
    <col min="8459" max="8459" width="15.28515625" style="132" customWidth="1"/>
    <col min="8460" max="8461" width="9.140625" style="132" customWidth="1"/>
    <col min="8462" max="8463" width="9.28515625" style="132" bestFit="1" customWidth="1"/>
    <col min="8464" max="8464" width="10.28515625" style="132" bestFit="1" customWidth="1"/>
    <col min="8465" max="8466" width="9.28515625" style="132" bestFit="1" customWidth="1"/>
    <col min="8467" max="8708" width="8.85546875" style="132"/>
    <col min="8709" max="8709" width="64.7109375" style="132" customWidth="1"/>
    <col min="8710" max="8710" width="7.7109375" style="132" customWidth="1"/>
    <col min="8711" max="8711" width="11.5703125" style="132" customWidth="1"/>
    <col min="8712" max="8712" width="10.140625" style="132" customWidth="1"/>
    <col min="8713" max="8713" width="22.7109375" style="132" customWidth="1"/>
    <col min="8714" max="8714" width="17.42578125" style="132" customWidth="1"/>
    <col min="8715" max="8715" width="15.28515625" style="132" customWidth="1"/>
    <col min="8716" max="8717" width="9.140625" style="132" customWidth="1"/>
    <col min="8718" max="8719" width="9.28515625" style="132" bestFit="1" customWidth="1"/>
    <col min="8720" max="8720" width="10.28515625" style="132" bestFit="1" customWidth="1"/>
    <col min="8721" max="8722" width="9.28515625" style="132" bestFit="1" customWidth="1"/>
    <col min="8723" max="8964" width="8.85546875" style="132"/>
    <col min="8965" max="8965" width="64.7109375" style="132" customWidth="1"/>
    <col min="8966" max="8966" width="7.7109375" style="132" customWidth="1"/>
    <col min="8967" max="8967" width="11.5703125" style="132" customWidth="1"/>
    <col min="8968" max="8968" width="10.140625" style="132" customWidth="1"/>
    <col min="8969" max="8969" width="22.7109375" style="132" customWidth="1"/>
    <col min="8970" max="8970" width="17.42578125" style="132" customWidth="1"/>
    <col min="8971" max="8971" width="15.28515625" style="132" customWidth="1"/>
    <col min="8972" max="8973" width="9.140625" style="132" customWidth="1"/>
    <col min="8974" max="8975" width="9.28515625" style="132" bestFit="1" customWidth="1"/>
    <col min="8976" max="8976" width="10.28515625" style="132" bestFit="1" customWidth="1"/>
    <col min="8977" max="8978" width="9.28515625" style="132" bestFit="1" customWidth="1"/>
    <col min="8979" max="9220" width="8.85546875" style="132"/>
    <col min="9221" max="9221" width="64.7109375" style="132" customWidth="1"/>
    <col min="9222" max="9222" width="7.7109375" style="132" customWidth="1"/>
    <col min="9223" max="9223" width="11.5703125" style="132" customWidth="1"/>
    <col min="9224" max="9224" width="10.140625" style="132" customWidth="1"/>
    <col min="9225" max="9225" width="22.7109375" style="132" customWidth="1"/>
    <col min="9226" max="9226" width="17.42578125" style="132" customWidth="1"/>
    <col min="9227" max="9227" width="15.28515625" style="132" customWidth="1"/>
    <col min="9228" max="9229" width="9.140625" style="132" customWidth="1"/>
    <col min="9230" max="9231" width="9.28515625" style="132" bestFit="1" customWidth="1"/>
    <col min="9232" max="9232" width="10.28515625" style="132" bestFit="1" customWidth="1"/>
    <col min="9233" max="9234" width="9.28515625" style="132" bestFit="1" customWidth="1"/>
    <col min="9235" max="9476" width="8.85546875" style="132"/>
    <col min="9477" max="9477" width="64.7109375" style="132" customWidth="1"/>
    <col min="9478" max="9478" width="7.7109375" style="132" customWidth="1"/>
    <col min="9479" max="9479" width="11.5703125" style="132" customWidth="1"/>
    <col min="9480" max="9480" width="10.140625" style="132" customWidth="1"/>
    <col min="9481" max="9481" width="22.7109375" style="132" customWidth="1"/>
    <col min="9482" max="9482" width="17.42578125" style="132" customWidth="1"/>
    <col min="9483" max="9483" width="15.28515625" style="132" customWidth="1"/>
    <col min="9484" max="9485" width="9.140625" style="132" customWidth="1"/>
    <col min="9486" max="9487" width="9.28515625" style="132" bestFit="1" customWidth="1"/>
    <col min="9488" max="9488" width="10.28515625" style="132" bestFit="1" customWidth="1"/>
    <col min="9489" max="9490" width="9.28515625" style="132" bestFit="1" customWidth="1"/>
    <col min="9491" max="9732" width="8.85546875" style="132"/>
    <col min="9733" max="9733" width="64.7109375" style="132" customWidth="1"/>
    <col min="9734" max="9734" width="7.7109375" style="132" customWidth="1"/>
    <col min="9735" max="9735" width="11.5703125" style="132" customWidth="1"/>
    <col min="9736" max="9736" width="10.140625" style="132" customWidth="1"/>
    <col min="9737" max="9737" width="22.7109375" style="132" customWidth="1"/>
    <col min="9738" max="9738" width="17.42578125" style="132" customWidth="1"/>
    <col min="9739" max="9739" width="15.28515625" style="132" customWidth="1"/>
    <col min="9740" max="9741" width="9.140625" style="132" customWidth="1"/>
    <col min="9742" max="9743" width="9.28515625" style="132" bestFit="1" customWidth="1"/>
    <col min="9744" max="9744" width="10.28515625" style="132" bestFit="1" customWidth="1"/>
    <col min="9745" max="9746" width="9.28515625" style="132" bestFit="1" customWidth="1"/>
    <col min="9747" max="9988" width="8.85546875" style="132"/>
    <col min="9989" max="9989" width="64.7109375" style="132" customWidth="1"/>
    <col min="9990" max="9990" width="7.7109375" style="132" customWidth="1"/>
    <col min="9991" max="9991" width="11.5703125" style="132" customWidth="1"/>
    <col min="9992" max="9992" width="10.140625" style="132" customWidth="1"/>
    <col min="9993" max="9993" width="22.7109375" style="132" customWidth="1"/>
    <col min="9994" max="9994" width="17.42578125" style="132" customWidth="1"/>
    <col min="9995" max="9995" width="15.28515625" style="132" customWidth="1"/>
    <col min="9996" max="9997" width="9.140625" style="132" customWidth="1"/>
    <col min="9998" max="9999" width="9.28515625" style="132" bestFit="1" customWidth="1"/>
    <col min="10000" max="10000" width="10.28515625" style="132" bestFit="1" customWidth="1"/>
    <col min="10001" max="10002" width="9.28515625" style="132" bestFit="1" customWidth="1"/>
    <col min="10003" max="10244" width="8.85546875" style="132"/>
    <col min="10245" max="10245" width="64.7109375" style="132" customWidth="1"/>
    <col min="10246" max="10246" width="7.7109375" style="132" customWidth="1"/>
    <col min="10247" max="10247" width="11.5703125" style="132" customWidth="1"/>
    <col min="10248" max="10248" width="10.140625" style="132" customWidth="1"/>
    <col min="10249" max="10249" width="22.7109375" style="132" customWidth="1"/>
    <col min="10250" max="10250" width="17.42578125" style="132" customWidth="1"/>
    <col min="10251" max="10251" width="15.28515625" style="132" customWidth="1"/>
    <col min="10252" max="10253" width="9.140625" style="132" customWidth="1"/>
    <col min="10254" max="10255" width="9.28515625" style="132" bestFit="1" customWidth="1"/>
    <col min="10256" max="10256" width="10.28515625" style="132" bestFit="1" customWidth="1"/>
    <col min="10257" max="10258" width="9.28515625" style="132" bestFit="1" customWidth="1"/>
    <col min="10259" max="10500" width="8.85546875" style="132"/>
    <col min="10501" max="10501" width="64.7109375" style="132" customWidth="1"/>
    <col min="10502" max="10502" width="7.7109375" style="132" customWidth="1"/>
    <col min="10503" max="10503" width="11.5703125" style="132" customWidth="1"/>
    <col min="10504" max="10504" width="10.140625" style="132" customWidth="1"/>
    <col min="10505" max="10505" width="22.7109375" style="132" customWidth="1"/>
    <col min="10506" max="10506" width="17.42578125" style="132" customWidth="1"/>
    <col min="10507" max="10507" width="15.28515625" style="132" customWidth="1"/>
    <col min="10508" max="10509" width="9.140625" style="132" customWidth="1"/>
    <col min="10510" max="10511" width="9.28515625" style="132" bestFit="1" customWidth="1"/>
    <col min="10512" max="10512" width="10.28515625" style="132" bestFit="1" customWidth="1"/>
    <col min="10513" max="10514" width="9.28515625" style="132" bestFit="1" customWidth="1"/>
    <col min="10515" max="10756" width="8.85546875" style="132"/>
    <col min="10757" max="10757" width="64.7109375" style="132" customWidth="1"/>
    <col min="10758" max="10758" width="7.7109375" style="132" customWidth="1"/>
    <col min="10759" max="10759" width="11.5703125" style="132" customWidth="1"/>
    <col min="10760" max="10760" width="10.140625" style="132" customWidth="1"/>
    <col min="10761" max="10761" width="22.7109375" style="132" customWidth="1"/>
    <col min="10762" max="10762" width="17.42578125" style="132" customWidth="1"/>
    <col min="10763" max="10763" width="15.28515625" style="132" customWidth="1"/>
    <col min="10764" max="10765" width="9.140625" style="132" customWidth="1"/>
    <col min="10766" max="10767" width="9.28515625" style="132" bestFit="1" customWidth="1"/>
    <col min="10768" max="10768" width="10.28515625" style="132" bestFit="1" customWidth="1"/>
    <col min="10769" max="10770" width="9.28515625" style="132" bestFit="1" customWidth="1"/>
    <col min="10771" max="11012" width="8.85546875" style="132"/>
    <col min="11013" max="11013" width="64.7109375" style="132" customWidth="1"/>
    <col min="11014" max="11014" width="7.7109375" style="132" customWidth="1"/>
    <col min="11015" max="11015" width="11.5703125" style="132" customWidth="1"/>
    <col min="11016" max="11016" width="10.140625" style="132" customWidth="1"/>
    <col min="11017" max="11017" width="22.7109375" style="132" customWidth="1"/>
    <col min="11018" max="11018" width="17.42578125" style="132" customWidth="1"/>
    <col min="11019" max="11019" width="15.28515625" style="132" customWidth="1"/>
    <col min="11020" max="11021" width="9.140625" style="132" customWidth="1"/>
    <col min="11022" max="11023" width="9.28515625" style="132" bestFit="1" customWidth="1"/>
    <col min="11024" max="11024" width="10.28515625" style="132" bestFit="1" customWidth="1"/>
    <col min="11025" max="11026" width="9.28515625" style="132" bestFit="1" customWidth="1"/>
    <col min="11027" max="11268" width="8.85546875" style="132"/>
    <col min="11269" max="11269" width="64.7109375" style="132" customWidth="1"/>
    <col min="11270" max="11270" width="7.7109375" style="132" customWidth="1"/>
    <col min="11271" max="11271" width="11.5703125" style="132" customWidth="1"/>
    <col min="11272" max="11272" width="10.140625" style="132" customWidth="1"/>
    <col min="11273" max="11273" width="22.7109375" style="132" customWidth="1"/>
    <col min="11274" max="11274" width="17.42578125" style="132" customWidth="1"/>
    <col min="11275" max="11275" width="15.28515625" style="132" customWidth="1"/>
    <col min="11276" max="11277" width="9.140625" style="132" customWidth="1"/>
    <col min="11278" max="11279" width="9.28515625" style="132" bestFit="1" customWidth="1"/>
    <col min="11280" max="11280" width="10.28515625" style="132" bestFit="1" customWidth="1"/>
    <col min="11281" max="11282" width="9.28515625" style="132" bestFit="1" customWidth="1"/>
    <col min="11283" max="11524" width="8.85546875" style="132"/>
    <col min="11525" max="11525" width="64.7109375" style="132" customWidth="1"/>
    <col min="11526" max="11526" width="7.7109375" style="132" customWidth="1"/>
    <col min="11527" max="11527" width="11.5703125" style="132" customWidth="1"/>
    <col min="11528" max="11528" width="10.140625" style="132" customWidth="1"/>
    <col min="11529" max="11529" width="22.7109375" style="132" customWidth="1"/>
    <col min="11530" max="11530" width="17.42578125" style="132" customWidth="1"/>
    <col min="11531" max="11531" width="15.28515625" style="132" customWidth="1"/>
    <col min="11532" max="11533" width="9.140625" style="132" customWidth="1"/>
    <col min="11534" max="11535" width="9.28515625" style="132" bestFit="1" customWidth="1"/>
    <col min="11536" max="11536" width="10.28515625" style="132" bestFit="1" customWidth="1"/>
    <col min="11537" max="11538" width="9.28515625" style="132" bestFit="1" customWidth="1"/>
    <col min="11539" max="11780" width="8.85546875" style="132"/>
    <col min="11781" max="11781" width="64.7109375" style="132" customWidth="1"/>
    <col min="11782" max="11782" width="7.7109375" style="132" customWidth="1"/>
    <col min="11783" max="11783" width="11.5703125" style="132" customWidth="1"/>
    <col min="11784" max="11784" width="10.140625" style="132" customWidth="1"/>
    <col min="11785" max="11785" width="22.7109375" style="132" customWidth="1"/>
    <col min="11786" max="11786" width="17.42578125" style="132" customWidth="1"/>
    <col min="11787" max="11787" width="15.28515625" style="132" customWidth="1"/>
    <col min="11788" max="11789" width="9.140625" style="132" customWidth="1"/>
    <col min="11790" max="11791" width="9.28515625" style="132" bestFit="1" customWidth="1"/>
    <col min="11792" max="11792" width="10.28515625" style="132" bestFit="1" customWidth="1"/>
    <col min="11793" max="11794" width="9.28515625" style="132" bestFit="1" customWidth="1"/>
    <col min="11795" max="12036" width="8.85546875" style="132"/>
    <col min="12037" max="12037" width="64.7109375" style="132" customWidth="1"/>
    <col min="12038" max="12038" width="7.7109375" style="132" customWidth="1"/>
    <col min="12039" max="12039" width="11.5703125" style="132" customWidth="1"/>
    <col min="12040" max="12040" width="10.140625" style="132" customWidth="1"/>
    <col min="12041" max="12041" width="22.7109375" style="132" customWidth="1"/>
    <col min="12042" max="12042" width="17.42578125" style="132" customWidth="1"/>
    <col min="12043" max="12043" width="15.28515625" style="132" customWidth="1"/>
    <col min="12044" max="12045" width="9.140625" style="132" customWidth="1"/>
    <col min="12046" max="12047" width="9.28515625" style="132" bestFit="1" customWidth="1"/>
    <col min="12048" max="12048" width="10.28515625" style="132" bestFit="1" customWidth="1"/>
    <col min="12049" max="12050" width="9.28515625" style="132" bestFit="1" customWidth="1"/>
    <col min="12051" max="12292" width="8.85546875" style="132"/>
    <col min="12293" max="12293" width="64.7109375" style="132" customWidth="1"/>
    <col min="12294" max="12294" width="7.7109375" style="132" customWidth="1"/>
    <col min="12295" max="12295" width="11.5703125" style="132" customWidth="1"/>
    <col min="12296" max="12296" width="10.140625" style="132" customWidth="1"/>
    <col min="12297" max="12297" width="22.7109375" style="132" customWidth="1"/>
    <col min="12298" max="12298" width="17.42578125" style="132" customWidth="1"/>
    <col min="12299" max="12299" width="15.28515625" style="132" customWidth="1"/>
    <col min="12300" max="12301" width="9.140625" style="132" customWidth="1"/>
    <col min="12302" max="12303" width="9.28515625" style="132" bestFit="1" customWidth="1"/>
    <col min="12304" max="12304" width="10.28515625" style="132" bestFit="1" customWidth="1"/>
    <col min="12305" max="12306" width="9.28515625" style="132" bestFit="1" customWidth="1"/>
    <col min="12307" max="12548" width="8.85546875" style="132"/>
    <col min="12549" max="12549" width="64.7109375" style="132" customWidth="1"/>
    <col min="12550" max="12550" width="7.7109375" style="132" customWidth="1"/>
    <col min="12551" max="12551" width="11.5703125" style="132" customWidth="1"/>
    <col min="12552" max="12552" width="10.140625" style="132" customWidth="1"/>
    <col min="12553" max="12553" width="22.7109375" style="132" customWidth="1"/>
    <col min="12554" max="12554" width="17.42578125" style="132" customWidth="1"/>
    <col min="12555" max="12555" width="15.28515625" style="132" customWidth="1"/>
    <col min="12556" max="12557" width="9.140625" style="132" customWidth="1"/>
    <col min="12558" max="12559" width="9.28515625" style="132" bestFit="1" customWidth="1"/>
    <col min="12560" max="12560" width="10.28515625" style="132" bestFit="1" customWidth="1"/>
    <col min="12561" max="12562" width="9.28515625" style="132" bestFit="1" customWidth="1"/>
    <col min="12563" max="12804" width="8.85546875" style="132"/>
    <col min="12805" max="12805" width="64.7109375" style="132" customWidth="1"/>
    <col min="12806" max="12806" width="7.7109375" style="132" customWidth="1"/>
    <col min="12807" max="12807" width="11.5703125" style="132" customWidth="1"/>
    <col min="12808" max="12808" width="10.140625" style="132" customWidth="1"/>
    <col min="12809" max="12809" width="22.7109375" style="132" customWidth="1"/>
    <col min="12810" max="12810" width="17.42578125" style="132" customWidth="1"/>
    <col min="12811" max="12811" width="15.28515625" style="132" customWidth="1"/>
    <col min="12812" max="12813" width="9.140625" style="132" customWidth="1"/>
    <col min="12814" max="12815" width="9.28515625" style="132" bestFit="1" customWidth="1"/>
    <col min="12816" max="12816" width="10.28515625" style="132" bestFit="1" customWidth="1"/>
    <col min="12817" max="12818" width="9.28515625" style="132" bestFit="1" customWidth="1"/>
    <col min="12819" max="13060" width="8.85546875" style="132"/>
    <col min="13061" max="13061" width="64.7109375" style="132" customWidth="1"/>
    <col min="13062" max="13062" width="7.7109375" style="132" customWidth="1"/>
    <col min="13063" max="13063" width="11.5703125" style="132" customWidth="1"/>
    <col min="13064" max="13064" width="10.140625" style="132" customWidth="1"/>
    <col min="13065" max="13065" width="22.7109375" style="132" customWidth="1"/>
    <col min="13066" max="13066" width="17.42578125" style="132" customWidth="1"/>
    <col min="13067" max="13067" width="15.28515625" style="132" customWidth="1"/>
    <col min="13068" max="13069" width="9.140625" style="132" customWidth="1"/>
    <col min="13070" max="13071" width="9.28515625" style="132" bestFit="1" customWidth="1"/>
    <col min="13072" max="13072" width="10.28515625" style="132" bestFit="1" customWidth="1"/>
    <col min="13073" max="13074" width="9.28515625" style="132" bestFit="1" customWidth="1"/>
    <col min="13075" max="13316" width="8.85546875" style="132"/>
    <col min="13317" max="13317" width="64.7109375" style="132" customWidth="1"/>
    <col min="13318" max="13318" width="7.7109375" style="132" customWidth="1"/>
    <col min="13319" max="13319" width="11.5703125" style="132" customWidth="1"/>
    <col min="13320" max="13320" width="10.140625" style="132" customWidth="1"/>
    <col min="13321" max="13321" width="22.7109375" style="132" customWidth="1"/>
    <col min="13322" max="13322" width="17.42578125" style="132" customWidth="1"/>
    <col min="13323" max="13323" width="15.28515625" style="132" customWidth="1"/>
    <col min="13324" max="13325" width="9.140625" style="132" customWidth="1"/>
    <col min="13326" max="13327" width="9.28515625" style="132" bestFit="1" customWidth="1"/>
    <col min="13328" max="13328" width="10.28515625" style="132" bestFit="1" customWidth="1"/>
    <col min="13329" max="13330" width="9.28515625" style="132" bestFit="1" customWidth="1"/>
    <col min="13331" max="13572" width="8.85546875" style="132"/>
    <col min="13573" max="13573" width="64.7109375" style="132" customWidth="1"/>
    <col min="13574" max="13574" width="7.7109375" style="132" customWidth="1"/>
    <col min="13575" max="13575" width="11.5703125" style="132" customWidth="1"/>
    <col min="13576" max="13576" width="10.140625" style="132" customWidth="1"/>
    <col min="13577" max="13577" width="22.7109375" style="132" customWidth="1"/>
    <col min="13578" max="13578" width="17.42578125" style="132" customWidth="1"/>
    <col min="13579" max="13579" width="15.28515625" style="132" customWidth="1"/>
    <col min="13580" max="13581" width="9.140625" style="132" customWidth="1"/>
    <col min="13582" max="13583" width="9.28515625" style="132" bestFit="1" customWidth="1"/>
    <col min="13584" max="13584" width="10.28515625" style="132" bestFit="1" customWidth="1"/>
    <col min="13585" max="13586" width="9.28515625" style="132" bestFit="1" customWidth="1"/>
    <col min="13587" max="13828" width="8.85546875" style="132"/>
    <col min="13829" max="13829" width="64.7109375" style="132" customWidth="1"/>
    <col min="13830" max="13830" width="7.7109375" style="132" customWidth="1"/>
    <col min="13831" max="13831" width="11.5703125" style="132" customWidth="1"/>
    <col min="13832" max="13832" width="10.140625" style="132" customWidth="1"/>
    <col min="13833" max="13833" width="22.7109375" style="132" customWidth="1"/>
    <col min="13834" max="13834" width="17.42578125" style="132" customWidth="1"/>
    <col min="13835" max="13835" width="15.28515625" style="132" customWidth="1"/>
    <col min="13836" max="13837" width="9.140625" style="132" customWidth="1"/>
    <col min="13838" max="13839" width="9.28515625" style="132" bestFit="1" customWidth="1"/>
    <col min="13840" max="13840" width="10.28515625" style="132" bestFit="1" customWidth="1"/>
    <col min="13841" max="13842" width="9.28515625" style="132" bestFit="1" customWidth="1"/>
    <col min="13843" max="14084" width="8.85546875" style="132"/>
    <col min="14085" max="14085" width="64.7109375" style="132" customWidth="1"/>
    <col min="14086" max="14086" width="7.7109375" style="132" customWidth="1"/>
    <col min="14087" max="14087" width="11.5703125" style="132" customWidth="1"/>
    <col min="14088" max="14088" width="10.140625" style="132" customWidth="1"/>
    <col min="14089" max="14089" width="22.7109375" style="132" customWidth="1"/>
    <col min="14090" max="14090" width="17.42578125" style="132" customWidth="1"/>
    <col min="14091" max="14091" width="15.28515625" style="132" customWidth="1"/>
    <col min="14092" max="14093" width="9.140625" style="132" customWidth="1"/>
    <col min="14094" max="14095" width="9.28515625" style="132" bestFit="1" customWidth="1"/>
    <col min="14096" max="14096" width="10.28515625" style="132" bestFit="1" customWidth="1"/>
    <col min="14097" max="14098" width="9.28515625" style="132" bestFit="1" customWidth="1"/>
    <col min="14099" max="14340" width="8.85546875" style="132"/>
    <col min="14341" max="14341" width="64.7109375" style="132" customWidth="1"/>
    <col min="14342" max="14342" width="7.7109375" style="132" customWidth="1"/>
    <col min="14343" max="14343" width="11.5703125" style="132" customWidth="1"/>
    <col min="14344" max="14344" width="10.140625" style="132" customWidth="1"/>
    <col min="14345" max="14345" width="22.7109375" style="132" customWidth="1"/>
    <col min="14346" max="14346" width="17.42578125" style="132" customWidth="1"/>
    <col min="14347" max="14347" width="15.28515625" style="132" customWidth="1"/>
    <col min="14348" max="14349" width="9.140625" style="132" customWidth="1"/>
    <col min="14350" max="14351" width="9.28515625" style="132" bestFit="1" customWidth="1"/>
    <col min="14352" max="14352" width="10.28515625" style="132" bestFit="1" customWidth="1"/>
    <col min="14353" max="14354" width="9.28515625" style="132" bestFit="1" customWidth="1"/>
    <col min="14355" max="14596" width="8.85546875" style="132"/>
    <col min="14597" max="14597" width="64.7109375" style="132" customWidth="1"/>
    <col min="14598" max="14598" width="7.7109375" style="132" customWidth="1"/>
    <col min="14599" max="14599" width="11.5703125" style="132" customWidth="1"/>
    <col min="14600" max="14600" width="10.140625" style="132" customWidth="1"/>
    <col min="14601" max="14601" width="22.7109375" style="132" customWidth="1"/>
    <col min="14602" max="14602" width="17.42578125" style="132" customWidth="1"/>
    <col min="14603" max="14603" width="15.28515625" style="132" customWidth="1"/>
    <col min="14604" max="14605" width="9.140625" style="132" customWidth="1"/>
    <col min="14606" max="14607" width="9.28515625" style="132" bestFit="1" customWidth="1"/>
    <col min="14608" max="14608" width="10.28515625" style="132" bestFit="1" customWidth="1"/>
    <col min="14609" max="14610" width="9.28515625" style="132" bestFit="1" customWidth="1"/>
    <col min="14611" max="14852" width="8.85546875" style="132"/>
    <col min="14853" max="14853" width="64.7109375" style="132" customWidth="1"/>
    <col min="14854" max="14854" width="7.7109375" style="132" customWidth="1"/>
    <col min="14855" max="14855" width="11.5703125" style="132" customWidth="1"/>
    <col min="14856" max="14856" width="10.140625" style="132" customWidth="1"/>
    <col min="14857" max="14857" width="22.7109375" style="132" customWidth="1"/>
    <col min="14858" max="14858" width="17.42578125" style="132" customWidth="1"/>
    <col min="14859" max="14859" width="15.28515625" style="132" customWidth="1"/>
    <col min="14860" max="14861" width="9.140625" style="132" customWidth="1"/>
    <col min="14862" max="14863" width="9.28515625" style="132" bestFit="1" customWidth="1"/>
    <col min="14864" max="14864" width="10.28515625" style="132" bestFit="1" customWidth="1"/>
    <col min="14865" max="14866" width="9.28515625" style="132" bestFit="1" customWidth="1"/>
    <col min="14867" max="15108" width="8.85546875" style="132"/>
    <col min="15109" max="15109" width="64.7109375" style="132" customWidth="1"/>
    <col min="15110" max="15110" width="7.7109375" style="132" customWidth="1"/>
    <col min="15111" max="15111" width="11.5703125" style="132" customWidth="1"/>
    <col min="15112" max="15112" width="10.140625" style="132" customWidth="1"/>
    <col min="15113" max="15113" width="22.7109375" style="132" customWidth="1"/>
    <col min="15114" max="15114" width="17.42578125" style="132" customWidth="1"/>
    <col min="15115" max="15115" width="15.28515625" style="132" customWidth="1"/>
    <col min="15116" max="15117" width="9.140625" style="132" customWidth="1"/>
    <col min="15118" max="15119" width="9.28515625" style="132" bestFit="1" customWidth="1"/>
    <col min="15120" max="15120" width="10.28515625" style="132" bestFit="1" customWidth="1"/>
    <col min="15121" max="15122" width="9.28515625" style="132" bestFit="1" customWidth="1"/>
    <col min="15123" max="15364" width="8.85546875" style="132"/>
    <col min="15365" max="15365" width="64.7109375" style="132" customWidth="1"/>
    <col min="15366" max="15366" width="7.7109375" style="132" customWidth="1"/>
    <col min="15367" max="15367" width="11.5703125" style="132" customWidth="1"/>
    <col min="15368" max="15368" width="10.140625" style="132" customWidth="1"/>
    <col min="15369" max="15369" width="22.7109375" style="132" customWidth="1"/>
    <col min="15370" max="15370" width="17.42578125" style="132" customWidth="1"/>
    <col min="15371" max="15371" width="15.28515625" style="132" customWidth="1"/>
    <col min="15372" max="15373" width="9.140625" style="132" customWidth="1"/>
    <col min="15374" max="15375" width="9.28515625" style="132" bestFit="1" customWidth="1"/>
    <col min="15376" max="15376" width="10.28515625" style="132" bestFit="1" customWidth="1"/>
    <col min="15377" max="15378" width="9.28515625" style="132" bestFit="1" customWidth="1"/>
    <col min="15379" max="15620" width="8.85546875" style="132"/>
    <col min="15621" max="15621" width="64.7109375" style="132" customWidth="1"/>
    <col min="15622" max="15622" width="7.7109375" style="132" customWidth="1"/>
    <col min="15623" max="15623" width="11.5703125" style="132" customWidth="1"/>
    <col min="15624" max="15624" width="10.140625" style="132" customWidth="1"/>
    <col min="15625" max="15625" width="22.7109375" style="132" customWidth="1"/>
    <col min="15626" max="15626" width="17.42578125" style="132" customWidth="1"/>
    <col min="15627" max="15627" width="15.28515625" style="132" customWidth="1"/>
    <col min="15628" max="15629" width="9.140625" style="132" customWidth="1"/>
    <col min="15630" max="15631" width="9.28515625" style="132" bestFit="1" customWidth="1"/>
    <col min="15632" max="15632" width="10.28515625" style="132" bestFit="1" customWidth="1"/>
    <col min="15633" max="15634" width="9.28515625" style="132" bestFit="1" customWidth="1"/>
    <col min="15635" max="15876" width="8.85546875" style="132"/>
    <col min="15877" max="15877" width="64.7109375" style="132" customWidth="1"/>
    <col min="15878" max="15878" width="7.7109375" style="132" customWidth="1"/>
    <col min="15879" max="15879" width="11.5703125" style="132" customWidth="1"/>
    <col min="15880" max="15880" width="10.140625" style="132" customWidth="1"/>
    <col min="15881" max="15881" width="22.7109375" style="132" customWidth="1"/>
    <col min="15882" max="15882" width="17.42578125" style="132" customWidth="1"/>
    <col min="15883" max="15883" width="15.28515625" style="132" customWidth="1"/>
    <col min="15884" max="15885" width="9.140625" style="132" customWidth="1"/>
    <col min="15886" max="15887" width="9.28515625" style="132" bestFit="1" customWidth="1"/>
    <col min="15888" max="15888" width="10.28515625" style="132" bestFit="1" customWidth="1"/>
    <col min="15889" max="15890" width="9.28515625" style="132" bestFit="1" customWidth="1"/>
    <col min="15891" max="16132" width="8.85546875" style="132"/>
    <col min="16133" max="16133" width="64.7109375" style="132" customWidth="1"/>
    <col min="16134" max="16134" width="7.7109375" style="132" customWidth="1"/>
    <col min="16135" max="16135" width="11.5703125" style="132" customWidth="1"/>
    <col min="16136" max="16136" width="10.140625" style="132" customWidth="1"/>
    <col min="16137" max="16137" width="22.7109375" style="132" customWidth="1"/>
    <col min="16138" max="16138" width="17.42578125" style="132" customWidth="1"/>
    <col min="16139" max="16139" width="15.28515625" style="132" customWidth="1"/>
    <col min="16140" max="16141" width="9.140625" style="132" customWidth="1"/>
    <col min="16142" max="16143" width="9.28515625" style="132" bestFit="1" customWidth="1"/>
    <col min="16144" max="16144" width="10.28515625" style="132" bestFit="1" customWidth="1"/>
    <col min="16145" max="16146" width="9.28515625" style="132" bestFit="1" customWidth="1"/>
    <col min="16147" max="16384" width="8.85546875" style="132"/>
  </cols>
  <sheetData>
    <row r="1" spans="2:20" ht="30" customHeight="1">
      <c r="B1" s="756" t="s">
        <v>374</v>
      </c>
      <c r="C1" s="756"/>
      <c r="D1" s="756"/>
      <c r="E1" s="756"/>
      <c r="F1" s="756"/>
      <c r="G1" s="756"/>
      <c r="H1" s="756"/>
      <c r="I1" s="756"/>
      <c r="J1" s="756"/>
      <c r="K1" s="756"/>
      <c r="L1" s="756"/>
      <c r="M1" s="756"/>
      <c r="N1" s="756"/>
      <c r="O1" s="756"/>
      <c r="P1" s="756"/>
    </row>
    <row r="2" spans="2:20" s="135" customFormat="1" ht="49.15" customHeight="1">
      <c r="B2" s="133" t="s">
        <v>157</v>
      </c>
      <c r="C2" s="133"/>
      <c r="D2" s="133" t="s">
        <v>168</v>
      </c>
      <c r="E2" s="133" t="s">
        <v>141</v>
      </c>
      <c r="H2" s="133" t="s">
        <v>375</v>
      </c>
      <c r="I2" s="142" t="s">
        <v>376</v>
      </c>
      <c r="J2" s="142" t="s">
        <v>476</v>
      </c>
      <c r="K2" s="142" t="s">
        <v>475</v>
      </c>
      <c r="L2" s="142" t="s">
        <v>166</v>
      </c>
      <c r="M2" s="142" t="s">
        <v>477</v>
      </c>
      <c r="N2" s="142" t="s">
        <v>478</v>
      </c>
      <c r="O2" s="142" t="s">
        <v>479</v>
      </c>
      <c r="P2" s="134" t="s">
        <v>377</v>
      </c>
      <c r="S2" s="52"/>
      <c r="T2" s="52"/>
    </row>
    <row r="3" spans="2:20" s="26" customFormat="1" ht="23.45" customHeight="1">
      <c r="B3" s="140" t="s">
        <v>394</v>
      </c>
      <c r="C3" s="19"/>
      <c r="D3" s="110"/>
      <c r="E3" s="14" t="s">
        <v>182</v>
      </c>
      <c r="F3" s="20"/>
      <c r="G3" s="21"/>
      <c r="H3" s="22"/>
      <c r="I3" s="23"/>
      <c r="J3" s="24"/>
      <c r="K3" s="24"/>
      <c r="L3" s="24"/>
      <c r="M3" s="24"/>
      <c r="N3" s="163" t="e">
        <f>SUM(N4:N20)</f>
        <v>#REF!</v>
      </c>
      <c r="O3" s="148" t="e">
        <f>SUM(O4:O20)</f>
        <v>#REF!</v>
      </c>
      <c r="P3" s="145"/>
      <c r="R3" s="146" t="e">
        <f>'ORÇAMENTO_LOT-C-N_DESON'!#REF!</f>
        <v>#REF!</v>
      </c>
      <c r="S3" s="146" t="e">
        <f>R3-N3</f>
        <v>#REF!</v>
      </c>
    </row>
    <row r="4" spans="2:20" s="31" customFormat="1" ht="18" customHeight="1">
      <c r="B4" s="27" t="s">
        <v>29</v>
      </c>
      <c r="C4" s="10" t="s">
        <v>183</v>
      </c>
      <c r="D4" s="112" t="s">
        <v>178</v>
      </c>
      <c r="E4" s="9" t="s">
        <v>184</v>
      </c>
      <c r="F4" s="28"/>
      <c r="G4" s="29"/>
      <c r="H4" s="10" t="s">
        <v>187</v>
      </c>
      <c r="I4" s="11">
        <v>1</v>
      </c>
      <c r="J4" s="12">
        <v>5740.73</v>
      </c>
      <c r="K4" s="12" t="e">
        <f>TRUNC(J4*(1+L4),2)</f>
        <v>#REF!</v>
      </c>
      <c r="L4" s="107" t="e">
        <f>#REF!</f>
        <v>#REF!</v>
      </c>
      <c r="M4" s="12">
        <f>TRUNC(I4*J4,2)</f>
        <v>5740.73</v>
      </c>
      <c r="N4" s="12" t="e">
        <f>TRUNC(I4*K4,2)</f>
        <v>#REF!</v>
      </c>
      <c r="O4" s="149" t="e">
        <f t="shared" ref="O4:O35" si="0">N4/$N$123</f>
        <v>#REF!</v>
      </c>
      <c r="P4" s="147" t="e">
        <f>#REF!+O4</f>
        <v>#REF!</v>
      </c>
      <c r="S4" s="143"/>
    </row>
    <row r="5" spans="2:20" s="31" customFormat="1" ht="18" customHeight="1">
      <c r="B5" s="27" t="s">
        <v>378</v>
      </c>
      <c r="C5" s="10" t="s">
        <v>185</v>
      </c>
      <c r="D5" s="112" t="s">
        <v>178</v>
      </c>
      <c r="E5" s="9" t="s">
        <v>186</v>
      </c>
      <c r="F5" s="28"/>
      <c r="G5" s="29"/>
      <c r="H5" s="10" t="s">
        <v>187</v>
      </c>
      <c r="I5" s="11">
        <v>1</v>
      </c>
      <c r="J5" s="12">
        <v>5740.73</v>
      </c>
      <c r="K5" s="12" t="e">
        <f>TRUNC(J5*(1+L5),2)</f>
        <v>#REF!</v>
      </c>
      <c r="L5" s="107" t="e">
        <f>#REF!</f>
        <v>#REF!</v>
      </c>
      <c r="M5" s="12">
        <f>TRUNC(I5*J5,2)</f>
        <v>5740.73</v>
      </c>
      <c r="N5" s="12" t="e">
        <f>TRUNC(I5*K5,2)</f>
        <v>#REF!</v>
      </c>
      <c r="O5" s="149" t="e">
        <f t="shared" si="0"/>
        <v>#REF!</v>
      </c>
      <c r="P5" s="147" t="e">
        <f t="shared" ref="P5:P14" si="1">P4+O5</f>
        <v>#REF!</v>
      </c>
    </row>
    <row r="6" spans="2:20" s="31" customFormat="1" ht="18" customHeight="1">
      <c r="B6" s="27" t="s">
        <v>379</v>
      </c>
      <c r="C6" s="10" t="s">
        <v>188</v>
      </c>
      <c r="D6" s="112" t="s">
        <v>178</v>
      </c>
      <c r="E6" s="9" t="s">
        <v>189</v>
      </c>
      <c r="F6" s="28"/>
      <c r="G6" s="29"/>
      <c r="H6" s="10" t="s">
        <v>187</v>
      </c>
      <c r="I6" s="11">
        <v>1</v>
      </c>
      <c r="J6" s="12">
        <v>9903.51</v>
      </c>
      <c r="K6" s="12" t="e">
        <f t="shared" ref="K6:K11" si="2">TRUNC(J6*(1+L6),2)</f>
        <v>#REF!</v>
      </c>
      <c r="L6" s="107" t="e">
        <f>#REF!</f>
        <v>#REF!</v>
      </c>
      <c r="M6" s="12">
        <f t="shared" ref="M6:M11" si="3">TRUNC(I6*J6,2)</f>
        <v>9903.51</v>
      </c>
      <c r="N6" s="12" t="e">
        <f t="shared" ref="N6:N11" si="4">TRUNC(I6*K6,2)</f>
        <v>#REF!</v>
      </c>
      <c r="O6" s="149" t="e">
        <f t="shared" si="0"/>
        <v>#REF!</v>
      </c>
      <c r="P6" s="147" t="e">
        <f t="shared" si="1"/>
        <v>#REF!</v>
      </c>
    </row>
    <row r="7" spans="2:20" s="31" customFormat="1" ht="18" customHeight="1">
      <c r="B7" s="27" t="s">
        <v>381</v>
      </c>
      <c r="C7" s="10" t="s">
        <v>198</v>
      </c>
      <c r="D7" s="112" t="s">
        <v>178</v>
      </c>
      <c r="E7" s="9" t="s">
        <v>199</v>
      </c>
      <c r="F7" s="28"/>
      <c r="G7" s="29"/>
      <c r="H7" s="10" t="s">
        <v>200</v>
      </c>
      <c r="I7" s="11">
        <v>60</v>
      </c>
      <c r="J7" s="12">
        <v>38.56</v>
      </c>
      <c r="K7" s="12" t="e">
        <f t="shared" si="2"/>
        <v>#REF!</v>
      </c>
      <c r="L7" s="107" t="e">
        <f>#REF!</f>
        <v>#REF!</v>
      </c>
      <c r="M7" s="12">
        <f t="shared" si="3"/>
        <v>2313.6</v>
      </c>
      <c r="N7" s="12" t="e">
        <f t="shared" si="4"/>
        <v>#REF!</v>
      </c>
      <c r="O7" s="149" t="e">
        <f t="shared" si="0"/>
        <v>#REF!</v>
      </c>
      <c r="P7" s="147" t="e">
        <f t="shared" si="1"/>
        <v>#REF!</v>
      </c>
    </row>
    <row r="8" spans="2:20" s="31" customFormat="1" ht="18" customHeight="1">
      <c r="B8" s="27" t="s">
        <v>382</v>
      </c>
      <c r="C8" s="10" t="s">
        <v>190</v>
      </c>
      <c r="D8" s="112" t="s">
        <v>178</v>
      </c>
      <c r="E8" s="9" t="s">
        <v>191</v>
      </c>
      <c r="F8" s="28"/>
      <c r="G8" s="29"/>
      <c r="H8" s="10" t="s">
        <v>187</v>
      </c>
      <c r="I8" s="11">
        <v>1</v>
      </c>
      <c r="J8" s="12">
        <v>5222.1400000000003</v>
      </c>
      <c r="K8" s="12" t="e">
        <f t="shared" si="2"/>
        <v>#REF!</v>
      </c>
      <c r="L8" s="107" t="e">
        <f>#REF!</f>
        <v>#REF!</v>
      </c>
      <c r="M8" s="12">
        <f t="shared" si="3"/>
        <v>5222.1400000000003</v>
      </c>
      <c r="N8" s="12" t="e">
        <f t="shared" si="4"/>
        <v>#REF!</v>
      </c>
      <c r="O8" s="149" t="e">
        <f t="shared" si="0"/>
        <v>#REF!</v>
      </c>
      <c r="P8" s="147" t="e">
        <f t="shared" si="1"/>
        <v>#REF!</v>
      </c>
    </row>
    <row r="9" spans="2:20" s="31" customFormat="1" ht="18" customHeight="1">
      <c r="B9" s="27" t="s">
        <v>383</v>
      </c>
      <c r="C9" s="10" t="s">
        <v>192</v>
      </c>
      <c r="D9" s="112" t="s">
        <v>178</v>
      </c>
      <c r="E9" s="9" t="s">
        <v>193</v>
      </c>
      <c r="F9" s="28"/>
      <c r="G9" s="29"/>
      <c r="H9" s="10" t="s">
        <v>187</v>
      </c>
      <c r="I9" s="11">
        <v>1</v>
      </c>
      <c r="J9" s="12">
        <v>2246.2399999999998</v>
      </c>
      <c r="K9" s="12" t="e">
        <f t="shared" si="2"/>
        <v>#REF!</v>
      </c>
      <c r="L9" s="107" t="e">
        <f>#REF!</f>
        <v>#REF!</v>
      </c>
      <c r="M9" s="12">
        <f t="shared" si="3"/>
        <v>2246.2399999999998</v>
      </c>
      <c r="N9" s="12" t="e">
        <f t="shared" si="4"/>
        <v>#REF!</v>
      </c>
      <c r="O9" s="149" t="e">
        <f t="shared" si="0"/>
        <v>#REF!</v>
      </c>
      <c r="P9" s="147" t="e">
        <f t="shared" si="1"/>
        <v>#REF!</v>
      </c>
    </row>
    <row r="10" spans="2:20" s="31" customFormat="1" ht="18" customHeight="1">
      <c r="B10" s="27" t="s">
        <v>384</v>
      </c>
      <c r="C10" s="10" t="s">
        <v>194</v>
      </c>
      <c r="D10" s="112" t="s">
        <v>178</v>
      </c>
      <c r="E10" s="9" t="s">
        <v>195</v>
      </c>
      <c r="F10" s="28"/>
      <c r="G10" s="29"/>
      <c r="H10" s="10" t="s">
        <v>187</v>
      </c>
      <c r="I10" s="11">
        <v>1</v>
      </c>
      <c r="J10" s="12">
        <v>7246.52</v>
      </c>
      <c r="K10" s="12" t="e">
        <f t="shared" si="2"/>
        <v>#REF!</v>
      </c>
      <c r="L10" s="107" t="e">
        <f>#REF!</f>
        <v>#REF!</v>
      </c>
      <c r="M10" s="12">
        <f t="shared" si="3"/>
        <v>7246.52</v>
      </c>
      <c r="N10" s="12" t="e">
        <f t="shared" si="4"/>
        <v>#REF!</v>
      </c>
      <c r="O10" s="149" t="e">
        <f t="shared" si="0"/>
        <v>#REF!</v>
      </c>
      <c r="P10" s="147" t="e">
        <f t="shared" si="1"/>
        <v>#REF!</v>
      </c>
    </row>
    <row r="11" spans="2:20" s="31" customFormat="1" ht="18" customHeight="1">
      <c r="B11" s="27" t="s">
        <v>385</v>
      </c>
      <c r="C11" s="10" t="s">
        <v>196</v>
      </c>
      <c r="D11" s="112" t="s">
        <v>178</v>
      </c>
      <c r="E11" s="9" t="s">
        <v>197</v>
      </c>
      <c r="F11" s="28"/>
      <c r="G11" s="29"/>
      <c r="H11" s="10" t="s">
        <v>187</v>
      </c>
      <c r="I11" s="11">
        <v>1</v>
      </c>
      <c r="J11" s="12">
        <v>3440.71</v>
      </c>
      <c r="K11" s="12" t="e">
        <f t="shared" si="2"/>
        <v>#REF!</v>
      </c>
      <c r="L11" s="107" t="e">
        <f>#REF!</f>
        <v>#REF!</v>
      </c>
      <c r="M11" s="12">
        <f t="shared" si="3"/>
        <v>3440.71</v>
      </c>
      <c r="N11" s="12" t="e">
        <f t="shared" si="4"/>
        <v>#REF!</v>
      </c>
      <c r="O11" s="149" t="e">
        <f t="shared" si="0"/>
        <v>#REF!</v>
      </c>
      <c r="P11" s="147" t="e">
        <f t="shared" si="1"/>
        <v>#REF!</v>
      </c>
    </row>
    <row r="12" spans="2:20" s="31" customFormat="1" ht="18" customHeight="1">
      <c r="B12" s="27" t="s">
        <v>380</v>
      </c>
      <c r="C12" s="10" t="s">
        <v>201</v>
      </c>
      <c r="D12" s="112" t="s">
        <v>178</v>
      </c>
      <c r="E12" s="9" t="s">
        <v>202</v>
      </c>
      <c r="F12" s="28"/>
      <c r="G12" s="29"/>
      <c r="H12" s="10" t="s">
        <v>200</v>
      </c>
      <c r="I12" s="11">
        <v>24</v>
      </c>
      <c r="J12" s="12">
        <v>204.1</v>
      </c>
      <c r="K12" s="12" t="e">
        <f t="shared" ref="K12:K20" si="5">TRUNC(J12*(1+L12),2)</f>
        <v>#REF!</v>
      </c>
      <c r="L12" s="107" t="e">
        <f>#REF!</f>
        <v>#REF!</v>
      </c>
      <c r="M12" s="12">
        <f t="shared" ref="M12:M20" si="6">TRUNC(I12*J12,2)</f>
        <v>4898.3999999999996</v>
      </c>
      <c r="N12" s="12" t="e">
        <f t="shared" ref="N12:N20" si="7">TRUNC(I12*K12,2)</f>
        <v>#REF!</v>
      </c>
      <c r="O12" s="149" t="e">
        <f t="shared" si="0"/>
        <v>#REF!</v>
      </c>
      <c r="P12" s="147" t="e">
        <f t="shared" si="1"/>
        <v>#REF!</v>
      </c>
    </row>
    <row r="13" spans="2:20" s="31" customFormat="1" ht="18" customHeight="1">
      <c r="B13" s="27" t="s">
        <v>387</v>
      </c>
      <c r="C13" s="10" t="s">
        <v>208</v>
      </c>
      <c r="D13" s="112" t="s">
        <v>178</v>
      </c>
      <c r="E13" s="9" t="s">
        <v>209</v>
      </c>
      <c r="F13" s="28"/>
      <c r="G13" s="29"/>
      <c r="H13" s="10" t="s">
        <v>205</v>
      </c>
      <c r="I13" s="11">
        <v>220</v>
      </c>
      <c r="J13" s="12">
        <v>58.31</v>
      </c>
      <c r="K13" s="12" t="e">
        <f t="shared" si="5"/>
        <v>#REF!</v>
      </c>
      <c r="L13" s="107" t="e">
        <f>#REF!</f>
        <v>#REF!</v>
      </c>
      <c r="M13" s="12">
        <f t="shared" si="6"/>
        <v>12828.2</v>
      </c>
      <c r="N13" s="12" t="e">
        <f t="shared" si="7"/>
        <v>#REF!</v>
      </c>
      <c r="O13" s="149" t="e">
        <f t="shared" si="0"/>
        <v>#REF!</v>
      </c>
      <c r="P13" s="147" t="e">
        <f t="shared" si="1"/>
        <v>#REF!</v>
      </c>
    </row>
    <row r="14" spans="2:20" s="31" customFormat="1" ht="18" customHeight="1">
      <c r="B14" s="27" t="s">
        <v>386</v>
      </c>
      <c r="C14" s="10" t="s">
        <v>203</v>
      </c>
      <c r="D14" s="112" t="s">
        <v>178</v>
      </c>
      <c r="E14" s="9" t="s">
        <v>204</v>
      </c>
      <c r="F14" s="28"/>
      <c r="G14" s="29"/>
      <c r="H14" s="10" t="s">
        <v>200</v>
      </c>
      <c r="I14" s="11">
        <v>24</v>
      </c>
      <c r="J14" s="12">
        <v>128.13</v>
      </c>
      <c r="K14" s="12" t="e">
        <f t="shared" si="5"/>
        <v>#REF!</v>
      </c>
      <c r="L14" s="107" t="e">
        <f>#REF!</f>
        <v>#REF!</v>
      </c>
      <c r="M14" s="12">
        <f t="shared" si="6"/>
        <v>3075.12</v>
      </c>
      <c r="N14" s="12" t="e">
        <f t="shared" si="7"/>
        <v>#REF!</v>
      </c>
      <c r="O14" s="149" t="e">
        <f t="shared" si="0"/>
        <v>#REF!</v>
      </c>
      <c r="P14" s="147" t="e">
        <f t="shared" si="1"/>
        <v>#REF!</v>
      </c>
    </row>
    <row r="15" spans="2:20" s="31" customFormat="1" ht="18" customHeight="1">
      <c r="B15" s="27" t="s">
        <v>389</v>
      </c>
      <c r="C15" s="10" t="s">
        <v>206</v>
      </c>
      <c r="D15" s="112" t="s">
        <v>178</v>
      </c>
      <c r="E15" s="9" t="s">
        <v>207</v>
      </c>
      <c r="F15" s="28"/>
      <c r="G15" s="29"/>
      <c r="H15" s="10" t="s">
        <v>205</v>
      </c>
      <c r="I15" s="11">
        <v>220</v>
      </c>
      <c r="J15" s="12">
        <v>34.32</v>
      </c>
      <c r="K15" s="12" t="e">
        <f t="shared" si="5"/>
        <v>#REF!</v>
      </c>
      <c r="L15" s="107" t="e">
        <f>#REF!</f>
        <v>#REF!</v>
      </c>
      <c r="M15" s="12">
        <f t="shared" si="6"/>
        <v>7550.4</v>
      </c>
      <c r="N15" s="12" t="e">
        <f t="shared" si="7"/>
        <v>#REF!</v>
      </c>
      <c r="O15" s="149" t="e">
        <f t="shared" si="0"/>
        <v>#REF!</v>
      </c>
      <c r="P15" s="147" t="e">
        <f t="shared" ref="P15:P54" si="8">P14+O15</f>
        <v>#REF!</v>
      </c>
    </row>
    <row r="16" spans="2:20" s="31" customFormat="1" ht="18" customHeight="1">
      <c r="B16" s="27" t="s">
        <v>390</v>
      </c>
      <c r="C16" s="10" t="s">
        <v>210</v>
      </c>
      <c r="D16" s="112" t="s">
        <v>178</v>
      </c>
      <c r="E16" s="9" t="s">
        <v>211</v>
      </c>
      <c r="F16" s="28"/>
      <c r="G16" s="29"/>
      <c r="H16" s="10" t="s">
        <v>187</v>
      </c>
      <c r="I16" s="11">
        <v>1</v>
      </c>
      <c r="J16" s="12">
        <v>562.08000000000004</v>
      </c>
      <c r="K16" s="12" t="e">
        <f t="shared" si="5"/>
        <v>#REF!</v>
      </c>
      <c r="L16" s="107" t="e">
        <f>#REF!</f>
        <v>#REF!</v>
      </c>
      <c r="M16" s="12">
        <f t="shared" si="6"/>
        <v>562.08000000000004</v>
      </c>
      <c r="N16" s="12" t="e">
        <f t="shared" si="7"/>
        <v>#REF!</v>
      </c>
      <c r="O16" s="149" t="e">
        <f t="shared" si="0"/>
        <v>#REF!</v>
      </c>
      <c r="P16" s="147" t="e">
        <f t="shared" si="8"/>
        <v>#REF!</v>
      </c>
    </row>
    <row r="17" spans="2:16" s="31" customFormat="1" ht="18" customHeight="1">
      <c r="B17" s="27" t="s">
        <v>391</v>
      </c>
      <c r="C17" s="10" t="s">
        <v>212</v>
      </c>
      <c r="D17" s="112" t="s">
        <v>178</v>
      </c>
      <c r="E17" s="9" t="s">
        <v>213</v>
      </c>
      <c r="F17" s="28"/>
      <c r="G17" s="29"/>
      <c r="H17" s="10" t="s">
        <v>187</v>
      </c>
      <c r="I17" s="11">
        <v>1</v>
      </c>
      <c r="J17" s="12">
        <v>296.62</v>
      </c>
      <c r="K17" s="12" t="e">
        <f t="shared" si="5"/>
        <v>#REF!</v>
      </c>
      <c r="L17" s="107" t="e">
        <f>#REF!</f>
        <v>#REF!</v>
      </c>
      <c r="M17" s="12">
        <f t="shared" si="6"/>
        <v>296.62</v>
      </c>
      <c r="N17" s="12" t="e">
        <f t="shared" si="7"/>
        <v>#REF!</v>
      </c>
      <c r="O17" s="149" t="e">
        <f t="shared" si="0"/>
        <v>#REF!</v>
      </c>
      <c r="P17" s="147" t="e">
        <f t="shared" si="8"/>
        <v>#REF!</v>
      </c>
    </row>
    <row r="18" spans="2:16" s="31" customFormat="1" ht="18" customHeight="1">
      <c r="B18" s="27" t="s">
        <v>388</v>
      </c>
      <c r="C18" s="10" t="s">
        <v>214</v>
      </c>
      <c r="D18" s="112" t="s">
        <v>178</v>
      </c>
      <c r="E18" s="9" t="s">
        <v>215</v>
      </c>
      <c r="F18" s="28"/>
      <c r="G18" s="29"/>
      <c r="H18" s="10" t="s">
        <v>205</v>
      </c>
      <c r="I18" s="11">
        <v>120</v>
      </c>
      <c r="J18" s="12">
        <v>13.77</v>
      </c>
      <c r="K18" s="12" t="e">
        <f t="shared" si="5"/>
        <v>#REF!</v>
      </c>
      <c r="L18" s="107" t="e">
        <f>#REF!</f>
        <v>#REF!</v>
      </c>
      <c r="M18" s="12">
        <f t="shared" si="6"/>
        <v>1652.4</v>
      </c>
      <c r="N18" s="12" t="e">
        <f t="shared" si="7"/>
        <v>#REF!</v>
      </c>
      <c r="O18" s="149" t="e">
        <f t="shared" si="0"/>
        <v>#REF!</v>
      </c>
      <c r="P18" s="147" t="e">
        <f t="shared" si="8"/>
        <v>#REF!</v>
      </c>
    </row>
    <row r="19" spans="2:16" s="31" customFormat="1" ht="18" customHeight="1">
      <c r="B19" s="27" t="s">
        <v>392</v>
      </c>
      <c r="C19" s="10" t="s">
        <v>216</v>
      </c>
      <c r="D19" s="112" t="s">
        <v>178</v>
      </c>
      <c r="E19" s="9" t="s">
        <v>217</v>
      </c>
      <c r="F19" s="28"/>
      <c r="G19" s="29"/>
      <c r="H19" s="10" t="s">
        <v>205</v>
      </c>
      <c r="I19" s="11">
        <v>300</v>
      </c>
      <c r="J19" s="12">
        <v>4.2300000000000004</v>
      </c>
      <c r="K19" s="12" t="e">
        <f t="shared" si="5"/>
        <v>#REF!</v>
      </c>
      <c r="L19" s="107" t="e">
        <f>#REF!</f>
        <v>#REF!</v>
      </c>
      <c r="M19" s="12">
        <f t="shared" si="6"/>
        <v>1269</v>
      </c>
      <c r="N19" s="12" t="e">
        <f t="shared" si="7"/>
        <v>#REF!</v>
      </c>
      <c r="O19" s="149" t="e">
        <f t="shared" si="0"/>
        <v>#REF!</v>
      </c>
      <c r="P19" s="147" t="e">
        <f t="shared" si="8"/>
        <v>#REF!</v>
      </c>
    </row>
    <row r="20" spans="2:16" s="31" customFormat="1" ht="18" customHeight="1">
      <c r="B20" s="150" t="s">
        <v>393</v>
      </c>
      <c r="C20" s="151" t="s">
        <v>218</v>
      </c>
      <c r="D20" s="152" t="s">
        <v>178</v>
      </c>
      <c r="E20" s="153" t="s">
        <v>219</v>
      </c>
      <c r="F20" s="157"/>
      <c r="G20" s="158"/>
      <c r="H20" s="151" t="s">
        <v>205</v>
      </c>
      <c r="I20" s="154">
        <v>300</v>
      </c>
      <c r="J20" s="155">
        <v>4.9800000000000004</v>
      </c>
      <c r="K20" s="155" t="e">
        <f t="shared" si="5"/>
        <v>#REF!</v>
      </c>
      <c r="L20" s="156" t="e">
        <f>#REF!</f>
        <v>#REF!</v>
      </c>
      <c r="M20" s="155">
        <f t="shared" si="6"/>
        <v>1494</v>
      </c>
      <c r="N20" s="155" t="e">
        <f t="shared" si="7"/>
        <v>#REF!</v>
      </c>
      <c r="O20" s="159" t="e">
        <f t="shared" si="0"/>
        <v>#REF!</v>
      </c>
      <c r="P20" s="160" t="e">
        <f t="shared" si="8"/>
        <v>#REF!</v>
      </c>
    </row>
    <row r="21" spans="2:16" s="31" customFormat="1" ht="18" customHeight="1">
      <c r="B21" s="27" t="s">
        <v>396</v>
      </c>
      <c r="C21" s="10" t="s">
        <v>221</v>
      </c>
      <c r="D21" s="112" t="s">
        <v>178</v>
      </c>
      <c r="E21" s="9" t="s">
        <v>222</v>
      </c>
      <c r="F21" s="28"/>
      <c r="G21" s="29"/>
      <c r="H21" s="10" t="s">
        <v>200</v>
      </c>
      <c r="I21" s="11" t="e">
        <f>#REF!</f>
        <v>#REF!</v>
      </c>
      <c r="J21" s="12">
        <v>4.38</v>
      </c>
      <c r="K21" s="12" t="e">
        <f t="shared" ref="K21:K29" si="9">TRUNC(J21*(1+L21),2)</f>
        <v>#REF!</v>
      </c>
      <c r="L21" s="107" t="e">
        <f>#REF!</f>
        <v>#REF!</v>
      </c>
      <c r="M21" s="12" t="e">
        <f t="shared" ref="M21:M29" si="10">TRUNC(I21*J21,2)</f>
        <v>#REF!</v>
      </c>
      <c r="N21" s="12" t="e">
        <f t="shared" ref="N21:N29" si="11">TRUNC(I21*K21,2)</f>
        <v>#REF!</v>
      </c>
      <c r="O21" s="149" t="e">
        <f t="shared" si="0"/>
        <v>#REF!</v>
      </c>
      <c r="P21" s="147" t="e">
        <f t="shared" si="8"/>
        <v>#REF!</v>
      </c>
    </row>
    <row r="22" spans="2:16" s="31" customFormat="1" ht="18" customHeight="1">
      <c r="B22" s="27" t="s">
        <v>397</v>
      </c>
      <c r="C22" s="10" t="s">
        <v>223</v>
      </c>
      <c r="D22" s="112" t="s">
        <v>178</v>
      </c>
      <c r="E22" s="9" t="s">
        <v>224</v>
      </c>
      <c r="F22" s="28"/>
      <c r="G22" s="29"/>
      <c r="H22" s="10" t="s">
        <v>200</v>
      </c>
      <c r="I22" s="11" t="e">
        <f>#REF!</f>
        <v>#REF!</v>
      </c>
      <c r="J22" s="12">
        <v>8.98</v>
      </c>
      <c r="K22" s="12" t="e">
        <f t="shared" si="9"/>
        <v>#REF!</v>
      </c>
      <c r="L22" s="107" t="e">
        <f>#REF!</f>
        <v>#REF!</v>
      </c>
      <c r="M22" s="12" t="e">
        <f t="shared" si="10"/>
        <v>#REF!</v>
      </c>
      <c r="N22" s="12" t="e">
        <f t="shared" si="11"/>
        <v>#REF!</v>
      </c>
      <c r="O22" s="149" t="e">
        <f t="shared" si="0"/>
        <v>#REF!</v>
      </c>
      <c r="P22" s="147" t="e">
        <f t="shared" si="8"/>
        <v>#REF!</v>
      </c>
    </row>
    <row r="23" spans="2:16" s="31" customFormat="1" ht="18" customHeight="1">
      <c r="B23" s="27" t="s">
        <v>398</v>
      </c>
      <c r="C23" s="10" t="s">
        <v>225</v>
      </c>
      <c r="D23" s="112" t="s">
        <v>178</v>
      </c>
      <c r="E23" s="9" t="s">
        <v>226</v>
      </c>
      <c r="F23" s="28"/>
      <c r="G23" s="29"/>
      <c r="H23" s="10" t="s">
        <v>205</v>
      </c>
      <c r="I23" s="11" t="e">
        <f>#REF!</f>
        <v>#REF!</v>
      </c>
      <c r="J23" s="12">
        <v>1.75</v>
      </c>
      <c r="K23" s="12" t="e">
        <f t="shared" si="9"/>
        <v>#REF!</v>
      </c>
      <c r="L23" s="107" t="e">
        <f>#REF!</f>
        <v>#REF!</v>
      </c>
      <c r="M23" s="12" t="e">
        <f t="shared" si="10"/>
        <v>#REF!</v>
      </c>
      <c r="N23" s="12" t="e">
        <f t="shared" si="11"/>
        <v>#REF!</v>
      </c>
      <c r="O23" s="149" t="e">
        <f t="shared" si="0"/>
        <v>#REF!</v>
      </c>
      <c r="P23" s="147" t="e">
        <f t="shared" si="8"/>
        <v>#REF!</v>
      </c>
    </row>
    <row r="24" spans="2:16" s="31" customFormat="1" ht="18" customHeight="1">
      <c r="B24" s="27" t="s">
        <v>399</v>
      </c>
      <c r="C24" s="10" t="s">
        <v>227</v>
      </c>
      <c r="D24" s="112" t="s">
        <v>178</v>
      </c>
      <c r="E24" s="9" t="s">
        <v>228</v>
      </c>
      <c r="F24" s="28"/>
      <c r="G24" s="29"/>
      <c r="H24" s="10" t="s">
        <v>229</v>
      </c>
      <c r="I24" s="11" t="e">
        <f>#REF!</f>
        <v>#REF!</v>
      </c>
      <c r="J24" s="12">
        <v>97.15</v>
      </c>
      <c r="K24" s="12" t="e">
        <f t="shared" si="9"/>
        <v>#REF!</v>
      </c>
      <c r="L24" s="107" t="e">
        <f>#REF!</f>
        <v>#REF!</v>
      </c>
      <c r="M24" s="12" t="e">
        <f t="shared" si="10"/>
        <v>#REF!</v>
      </c>
      <c r="N24" s="12" t="e">
        <f t="shared" si="11"/>
        <v>#REF!</v>
      </c>
      <c r="O24" s="149" t="e">
        <f t="shared" si="0"/>
        <v>#REF!</v>
      </c>
      <c r="P24" s="147" t="e">
        <f t="shared" si="8"/>
        <v>#REF!</v>
      </c>
    </row>
    <row r="25" spans="2:16" s="31" customFormat="1" ht="18" customHeight="1">
      <c r="B25" s="27" t="s">
        <v>400</v>
      </c>
      <c r="C25" s="10" t="s">
        <v>230</v>
      </c>
      <c r="D25" s="112" t="s">
        <v>178</v>
      </c>
      <c r="E25" s="9" t="s">
        <v>231</v>
      </c>
      <c r="F25" s="28"/>
      <c r="G25" s="29"/>
      <c r="H25" s="10" t="s">
        <v>229</v>
      </c>
      <c r="I25" s="11" t="e">
        <f>#REF!</f>
        <v>#REF!</v>
      </c>
      <c r="J25" s="12">
        <v>1.65</v>
      </c>
      <c r="K25" s="12" t="e">
        <f t="shared" si="9"/>
        <v>#REF!</v>
      </c>
      <c r="L25" s="107" t="e">
        <f>#REF!</f>
        <v>#REF!</v>
      </c>
      <c r="M25" s="12" t="e">
        <f t="shared" si="10"/>
        <v>#REF!</v>
      </c>
      <c r="N25" s="12" t="e">
        <f t="shared" si="11"/>
        <v>#REF!</v>
      </c>
      <c r="O25" s="149" t="e">
        <f t="shared" si="0"/>
        <v>#REF!</v>
      </c>
      <c r="P25" s="147" t="e">
        <f t="shared" si="8"/>
        <v>#REF!</v>
      </c>
    </row>
    <row r="26" spans="2:16" s="31" customFormat="1" ht="18" customHeight="1">
      <c r="B26" s="27" t="s">
        <v>401</v>
      </c>
      <c r="C26" s="10" t="s">
        <v>232</v>
      </c>
      <c r="D26" s="112" t="s">
        <v>178</v>
      </c>
      <c r="E26" s="9" t="s">
        <v>233</v>
      </c>
      <c r="F26" s="28"/>
      <c r="G26" s="29"/>
      <c r="H26" s="10" t="s">
        <v>234</v>
      </c>
      <c r="I26" s="11" t="e">
        <f>#REF!</f>
        <v>#REF!</v>
      </c>
      <c r="J26" s="12">
        <v>1.21</v>
      </c>
      <c r="K26" s="12" t="e">
        <f t="shared" si="9"/>
        <v>#REF!</v>
      </c>
      <c r="L26" s="107" t="e">
        <f>#REF!</f>
        <v>#REF!</v>
      </c>
      <c r="M26" s="12" t="e">
        <f t="shared" si="10"/>
        <v>#REF!</v>
      </c>
      <c r="N26" s="12" t="e">
        <f t="shared" si="11"/>
        <v>#REF!</v>
      </c>
      <c r="O26" s="149" t="e">
        <f t="shared" si="0"/>
        <v>#REF!</v>
      </c>
      <c r="P26" s="147" t="e">
        <f t="shared" si="8"/>
        <v>#REF!</v>
      </c>
    </row>
    <row r="27" spans="2:16" s="31" customFormat="1" ht="18" customHeight="1">
      <c r="B27" s="27" t="s">
        <v>402</v>
      </c>
      <c r="C27" s="10" t="s">
        <v>235</v>
      </c>
      <c r="D27" s="112" t="s">
        <v>178</v>
      </c>
      <c r="E27" s="9" t="s">
        <v>236</v>
      </c>
      <c r="F27" s="28"/>
      <c r="G27" s="29"/>
      <c r="H27" s="10" t="s">
        <v>187</v>
      </c>
      <c r="I27" s="11" t="e">
        <f>#REF!</f>
        <v>#REF!</v>
      </c>
      <c r="J27" s="12">
        <v>167.23</v>
      </c>
      <c r="K27" s="12" t="e">
        <f t="shared" si="9"/>
        <v>#REF!</v>
      </c>
      <c r="L27" s="107" t="e">
        <f>#REF!</f>
        <v>#REF!</v>
      </c>
      <c r="M27" s="12" t="e">
        <f t="shared" si="10"/>
        <v>#REF!</v>
      </c>
      <c r="N27" s="12" t="e">
        <f t="shared" si="11"/>
        <v>#REF!</v>
      </c>
      <c r="O27" s="149" t="e">
        <f t="shared" si="0"/>
        <v>#REF!</v>
      </c>
      <c r="P27" s="147" t="e">
        <f t="shared" si="8"/>
        <v>#REF!</v>
      </c>
    </row>
    <row r="28" spans="2:16" s="31" customFormat="1" ht="18" customHeight="1">
      <c r="B28" s="27" t="s">
        <v>403</v>
      </c>
      <c r="C28" s="10" t="s">
        <v>239</v>
      </c>
      <c r="D28" s="112" t="s">
        <v>178</v>
      </c>
      <c r="E28" s="9" t="s">
        <v>240</v>
      </c>
      <c r="F28" s="28"/>
      <c r="G28" s="29"/>
      <c r="H28" s="10" t="s">
        <v>200</v>
      </c>
      <c r="I28" s="11" t="e">
        <f>#REF!</f>
        <v>#REF!</v>
      </c>
      <c r="J28" s="12">
        <v>0.4</v>
      </c>
      <c r="K28" s="12" t="e">
        <f t="shared" si="9"/>
        <v>#REF!</v>
      </c>
      <c r="L28" s="107" t="e">
        <f>#REF!</f>
        <v>#REF!</v>
      </c>
      <c r="M28" s="12" t="e">
        <f t="shared" si="10"/>
        <v>#REF!</v>
      </c>
      <c r="N28" s="12" t="e">
        <f t="shared" si="11"/>
        <v>#REF!</v>
      </c>
      <c r="O28" s="149" t="e">
        <f t="shared" si="0"/>
        <v>#REF!</v>
      </c>
      <c r="P28" s="147" t="e">
        <f t="shared" si="8"/>
        <v>#REF!</v>
      </c>
    </row>
    <row r="29" spans="2:16" s="31" customFormat="1" ht="18" customHeight="1">
      <c r="B29" s="27" t="s">
        <v>404</v>
      </c>
      <c r="C29" s="10" t="s">
        <v>241</v>
      </c>
      <c r="D29" s="112" t="s">
        <v>178</v>
      </c>
      <c r="E29" s="9" t="s">
        <v>242</v>
      </c>
      <c r="F29" s="28"/>
      <c r="G29" s="29"/>
      <c r="H29" s="10" t="s">
        <v>229</v>
      </c>
      <c r="I29" s="11" t="e">
        <f>#REF!</f>
        <v>#REF!</v>
      </c>
      <c r="J29" s="12">
        <v>4.0199999999999996</v>
      </c>
      <c r="K29" s="12" t="e">
        <f t="shared" si="9"/>
        <v>#REF!</v>
      </c>
      <c r="L29" s="107" t="e">
        <f>#REF!</f>
        <v>#REF!</v>
      </c>
      <c r="M29" s="12" t="e">
        <f t="shared" si="10"/>
        <v>#REF!</v>
      </c>
      <c r="N29" s="12" t="e">
        <f t="shared" si="11"/>
        <v>#REF!</v>
      </c>
      <c r="O29" s="149" t="e">
        <f t="shared" si="0"/>
        <v>#REF!</v>
      </c>
      <c r="P29" s="147" t="e">
        <f t="shared" si="8"/>
        <v>#REF!</v>
      </c>
    </row>
    <row r="30" spans="2:16" s="31" customFormat="1" ht="18" customHeight="1">
      <c r="B30" s="27" t="s">
        <v>405</v>
      </c>
      <c r="C30" s="10" t="s">
        <v>340</v>
      </c>
      <c r="D30" s="112" t="s">
        <v>178</v>
      </c>
      <c r="E30" s="9" t="s">
        <v>341</v>
      </c>
      <c r="F30" s="28"/>
      <c r="G30" s="29"/>
      <c r="H30" s="10" t="s">
        <v>229</v>
      </c>
      <c r="I30" s="11" t="e">
        <f>#REF!</f>
        <v>#REF!</v>
      </c>
      <c r="J30" s="12">
        <v>2.5</v>
      </c>
      <c r="K30" s="12" t="e">
        <f t="shared" ref="K30:K35" si="12">TRUNC(J30*(1+L30),2)</f>
        <v>#REF!</v>
      </c>
      <c r="L30" s="107" t="e">
        <f>#REF!</f>
        <v>#REF!</v>
      </c>
      <c r="M30" s="12" t="e">
        <f t="shared" ref="M30:M35" si="13">TRUNC(I30*J30,2)</f>
        <v>#REF!</v>
      </c>
      <c r="N30" s="12" t="e">
        <f t="shared" ref="N30:N35" si="14">TRUNC(I30*K30,2)</f>
        <v>#REF!</v>
      </c>
      <c r="O30" s="149" t="e">
        <f t="shared" si="0"/>
        <v>#REF!</v>
      </c>
      <c r="P30" s="147" t="e">
        <f t="shared" si="8"/>
        <v>#REF!</v>
      </c>
    </row>
    <row r="31" spans="2:16" s="31" customFormat="1" ht="18" customHeight="1">
      <c r="B31" s="27" t="s">
        <v>407</v>
      </c>
      <c r="C31" s="10" t="s">
        <v>243</v>
      </c>
      <c r="D31" s="112" t="s">
        <v>178</v>
      </c>
      <c r="E31" s="9" t="s">
        <v>233</v>
      </c>
      <c r="F31" s="513">
        <v>12</v>
      </c>
      <c r="G31" s="514"/>
      <c r="H31" s="10" t="s">
        <v>234</v>
      </c>
      <c r="I31" s="11" t="e">
        <f>#REF!</f>
        <v>#REF!</v>
      </c>
      <c r="J31" s="12">
        <v>1.21</v>
      </c>
      <c r="K31" s="12" t="e">
        <f t="shared" si="12"/>
        <v>#REF!</v>
      </c>
      <c r="L31" s="107" t="e">
        <f>#REF!</f>
        <v>#REF!</v>
      </c>
      <c r="M31" s="12" t="e">
        <f t="shared" si="13"/>
        <v>#REF!</v>
      </c>
      <c r="N31" s="12" t="e">
        <f t="shared" si="14"/>
        <v>#REF!</v>
      </c>
      <c r="O31" s="149" t="e">
        <f t="shared" si="0"/>
        <v>#REF!</v>
      </c>
      <c r="P31" s="147" t="e">
        <f t="shared" si="8"/>
        <v>#REF!</v>
      </c>
    </row>
    <row r="32" spans="2:16" s="31" customFormat="1" ht="18" customHeight="1">
      <c r="B32" s="27" t="s">
        <v>406</v>
      </c>
      <c r="C32" s="10" t="s">
        <v>253</v>
      </c>
      <c r="D32" s="112" t="s">
        <v>178</v>
      </c>
      <c r="E32" s="9" t="s">
        <v>252</v>
      </c>
      <c r="F32" s="28"/>
      <c r="G32" s="29"/>
      <c r="H32" s="10" t="s">
        <v>229</v>
      </c>
      <c r="I32" s="11" t="e">
        <f>#REF!</f>
        <v>#REF!</v>
      </c>
      <c r="J32" s="12">
        <v>3</v>
      </c>
      <c r="K32" s="12" t="e">
        <f t="shared" si="12"/>
        <v>#REF!</v>
      </c>
      <c r="L32" s="107" t="e">
        <f>#REF!</f>
        <v>#REF!</v>
      </c>
      <c r="M32" s="12" t="e">
        <f t="shared" si="13"/>
        <v>#REF!</v>
      </c>
      <c r="N32" s="12" t="e">
        <f t="shared" si="14"/>
        <v>#REF!</v>
      </c>
      <c r="O32" s="149" t="e">
        <f t="shared" si="0"/>
        <v>#REF!</v>
      </c>
      <c r="P32" s="147" t="e">
        <f t="shared" si="8"/>
        <v>#REF!</v>
      </c>
    </row>
    <row r="33" spans="2:16" s="31" customFormat="1" ht="18" customHeight="1">
      <c r="B33" s="150" t="s">
        <v>408</v>
      </c>
      <c r="C33" s="151" t="s">
        <v>256</v>
      </c>
      <c r="D33" s="152" t="s">
        <v>178</v>
      </c>
      <c r="E33" s="153" t="s">
        <v>257</v>
      </c>
      <c r="F33" s="157"/>
      <c r="G33" s="158"/>
      <c r="H33" s="151" t="s">
        <v>229</v>
      </c>
      <c r="I33" s="154" t="e">
        <f>#REF!</f>
        <v>#REF!</v>
      </c>
      <c r="J33" s="155">
        <v>35.07</v>
      </c>
      <c r="K33" s="155" t="e">
        <f t="shared" si="12"/>
        <v>#REF!</v>
      </c>
      <c r="L33" s="156" t="e">
        <f>#REF!</f>
        <v>#REF!</v>
      </c>
      <c r="M33" s="155" t="e">
        <f t="shared" si="13"/>
        <v>#REF!</v>
      </c>
      <c r="N33" s="155" t="e">
        <f t="shared" si="14"/>
        <v>#REF!</v>
      </c>
      <c r="O33" s="159" t="e">
        <f t="shared" si="0"/>
        <v>#REF!</v>
      </c>
      <c r="P33" s="160" t="e">
        <f t="shared" si="8"/>
        <v>#REF!</v>
      </c>
    </row>
    <row r="34" spans="2:16" s="31" customFormat="1" ht="18" customHeight="1">
      <c r="B34" s="27" t="s">
        <v>409</v>
      </c>
      <c r="C34" s="10" t="s">
        <v>245</v>
      </c>
      <c r="D34" s="112" t="s">
        <v>178</v>
      </c>
      <c r="E34" s="9" t="s">
        <v>246</v>
      </c>
      <c r="F34" s="28"/>
      <c r="G34" s="29"/>
      <c r="H34" s="10" t="s">
        <v>229</v>
      </c>
      <c r="I34" s="11" t="e">
        <f>#REF!</f>
        <v>#REF!</v>
      </c>
      <c r="J34" s="12">
        <v>3.21</v>
      </c>
      <c r="K34" s="12" t="e">
        <f t="shared" si="12"/>
        <v>#REF!</v>
      </c>
      <c r="L34" s="107" t="e">
        <f>#REF!</f>
        <v>#REF!</v>
      </c>
      <c r="M34" s="12" t="e">
        <f t="shared" si="13"/>
        <v>#REF!</v>
      </c>
      <c r="N34" s="12" t="e">
        <f t="shared" si="14"/>
        <v>#REF!</v>
      </c>
      <c r="O34" s="149" t="e">
        <f t="shared" si="0"/>
        <v>#REF!</v>
      </c>
      <c r="P34" s="147" t="e">
        <f t="shared" si="8"/>
        <v>#REF!</v>
      </c>
    </row>
    <row r="35" spans="2:16" s="31" customFormat="1" ht="18" customHeight="1">
      <c r="B35" s="27" t="s">
        <v>410</v>
      </c>
      <c r="C35" s="10" t="s">
        <v>247</v>
      </c>
      <c r="D35" s="112" t="s">
        <v>178</v>
      </c>
      <c r="E35" s="9" t="s">
        <v>248</v>
      </c>
      <c r="F35" s="28"/>
      <c r="G35" s="29"/>
      <c r="H35" s="10" t="s">
        <v>229</v>
      </c>
      <c r="I35" s="11" t="e">
        <f>#REF!</f>
        <v>#REF!</v>
      </c>
      <c r="J35" s="12">
        <v>4.08</v>
      </c>
      <c r="K35" s="12" t="e">
        <f t="shared" si="12"/>
        <v>#REF!</v>
      </c>
      <c r="L35" s="107" t="e">
        <f>#REF!</f>
        <v>#REF!</v>
      </c>
      <c r="M35" s="12" t="e">
        <f t="shared" si="13"/>
        <v>#REF!</v>
      </c>
      <c r="N35" s="12" t="e">
        <f t="shared" si="14"/>
        <v>#REF!</v>
      </c>
      <c r="O35" s="149" t="e">
        <f t="shared" si="0"/>
        <v>#REF!</v>
      </c>
      <c r="P35" s="147" t="e">
        <f t="shared" si="8"/>
        <v>#REF!</v>
      </c>
    </row>
    <row r="36" spans="2:16" s="31" customFormat="1" ht="18" customHeight="1">
      <c r="B36" s="27" t="s">
        <v>411</v>
      </c>
      <c r="C36" s="10" t="s">
        <v>249</v>
      </c>
      <c r="D36" s="112" t="s">
        <v>178</v>
      </c>
      <c r="E36" s="9" t="s">
        <v>250</v>
      </c>
      <c r="F36" s="28"/>
      <c r="G36" s="29"/>
      <c r="H36" s="10" t="s">
        <v>229</v>
      </c>
      <c r="I36" s="11" t="e">
        <f>#REF!</f>
        <v>#REF!</v>
      </c>
      <c r="J36" s="12">
        <v>15.92</v>
      </c>
      <c r="K36" s="12" t="e">
        <f t="shared" ref="K36:K52" si="15">TRUNC(J36*(1+L36),2)</f>
        <v>#REF!</v>
      </c>
      <c r="L36" s="107" t="e">
        <f>#REF!</f>
        <v>#REF!</v>
      </c>
      <c r="M36" s="12" t="e">
        <f t="shared" ref="M36:M52" si="16">TRUNC(I36*J36,2)</f>
        <v>#REF!</v>
      </c>
      <c r="N36" s="12" t="e">
        <f t="shared" ref="N36:N52" si="17">TRUNC(I36*K36,2)</f>
        <v>#REF!</v>
      </c>
      <c r="O36" s="149" t="e">
        <f t="shared" ref="O36:O67" si="18">N36/$N$123</f>
        <v>#REF!</v>
      </c>
      <c r="P36" s="147" t="e">
        <f t="shared" si="8"/>
        <v>#REF!</v>
      </c>
    </row>
    <row r="37" spans="2:16" s="31" customFormat="1" ht="18" customHeight="1">
      <c r="B37" s="27" t="s">
        <v>412</v>
      </c>
      <c r="C37" s="10" t="s">
        <v>251</v>
      </c>
      <c r="D37" s="112" t="s">
        <v>178</v>
      </c>
      <c r="E37" s="9" t="s">
        <v>244</v>
      </c>
      <c r="F37" s="28"/>
      <c r="G37" s="29"/>
      <c r="H37" s="10" t="s">
        <v>200</v>
      </c>
      <c r="I37" s="11" t="e">
        <f>#REF!</f>
        <v>#REF!</v>
      </c>
      <c r="J37" s="12">
        <v>3.3</v>
      </c>
      <c r="K37" s="12" t="e">
        <f t="shared" si="15"/>
        <v>#REF!</v>
      </c>
      <c r="L37" s="107" t="e">
        <f>#REF!</f>
        <v>#REF!</v>
      </c>
      <c r="M37" s="12" t="e">
        <f t="shared" si="16"/>
        <v>#REF!</v>
      </c>
      <c r="N37" s="12" t="e">
        <f t="shared" si="17"/>
        <v>#REF!</v>
      </c>
      <c r="O37" s="149" t="e">
        <f t="shared" si="18"/>
        <v>#REF!</v>
      </c>
      <c r="P37" s="147" t="e">
        <f t="shared" si="8"/>
        <v>#REF!</v>
      </c>
    </row>
    <row r="38" spans="2:16" s="31" customFormat="1" ht="18" customHeight="1">
      <c r="B38" s="27" t="s">
        <v>413</v>
      </c>
      <c r="C38" s="10"/>
      <c r="D38" s="112" t="s">
        <v>364</v>
      </c>
      <c r="E38" s="9" t="s">
        <v>365</v>
      </c>
      <c r="F38" s="28"/>
      <c r="G38" s="29"/>
      <c r="H38" s="10" t="s">
        <v>366</v>
      </c>
      <c r="I38" s="11">
        <v>1</v>
      </c>
      <c r="J38" s="12" t="e">
        <f>I32*1.2</f>
        <v>#REF!</v>
      </c>
      <c r="K38" s="12" t="e">
        <f t="shared" si="15"/>
        <v>#REF!</v>
      </c>
      <c r="L38" s="107" t="e">
        <f>#REF!</f>
        <v>#REF!</v>
      </c>
      <c r="M38" s="12" t="e">
        <f t="shared" si="16"/>
        <v>#REF!</v>
      </c>
      <c r="N38" s="12" t="e">
        <f t="shared" si="17"/>
        <v>#REF!</v>
      </c>
      <c r="O38" s="149" t="e">
        <f t="shared" si="18"/>
        <v>#REF!</v>
      </c>
      <c r="P38" s="147" t="e">
        <f t="shared" si="8"/>
        <v>#REF!</v>
      </c>
    </row>
    <row r="39" spans="2:16" s="31" customFormat="1" ht="18" customHeight="1">
      <c r="B39" s="27" t="s">
        <v>415</v>
      </c>
      <c r="C39" s="10" t="s">
        <v>259</v>
      </c>
      <c r="D39" s="112" t="s">
        <v>178</v>
      </c>
      <c r="E39" s="9" t="s">
        <v>260</v>
      </c>
      <c r="F39" s="28"/>
      <c r="G39" s="29"/>
      <c r="H39" s="10" t="s">
        <v>229</v>
      </c>
      <c r="I39" s="11" t="e">
        <f>#REF!</f>
        <v>#REF!</v>
      </c>
      <c r="J39" s="12">
        <v>166.89</v>
      </c>
      <c r="K39" s="12" t="e">
        <f t="shared" si="15"/>
        <v>#REF!</v>
      </c>
      <c r="L39" s="107" t="e">
        <f>#REF!</f>
        <v>#REF!</v>
      </c>
      <c r="M39" s="12" t="e">
        <f t="shared" si="16"/>
        <v>#REF!</v>
      </c>
      <c r="N39" s="12" t="e">
        <f t="shared" si="17"/>
        <v>#REF!</v>
      </c>
      <c r="O39" s="149" t="e">
        <f t="shared" si="18"/>
        <v>#REF!</v>
      </c>
      <c r="P39" s="147" t="e">
        <f t="shared" si="8"/>
        <v>#REF!</v>
      </c>
    </row>
    <row r="40" spans="2:16" s="31" customFormat="1" ht="18" customHeight="1">
      <c r="B40" s="27" t="s">
        <v>416</v>
      </c>
      <c r="C40" s="10" t="s">
        <v>261</v>
      </c>
      <c r="D40" s="112" t="s">
        <v>178</v>
      </c>
      <c r="E40" s="9" t="s">
        <v>262</v>
      </c>
      <c r="F40" s="28"/>
      <c r="G40" s="29"/>
      <c r="H40" s="10" t="s">
        <v>205</v>
      </c>
      <c r="I40" s="11" t="e">
        <f>#REF!</f>
        <v>#REF!</v>
      </c>
      <c r="J40" s="12">
        <v>40.79</v>
      </c>
      <c r="K40" s="12" t="e">
        <f t="shared" si="15"/>
        <v>#REF!</v>
      </c>
      <c r="L40" s="107" t="e">
        <f>#REF!</f>
        <v>#REF!</v>
      </c>
      <c r="M40" s="12" t="e">
        <f t="shared" si="16"/>
        <v>#REF!</v>
      </c>
      <c r="N40" s="12" t="e">
        <f t="shared" si="17"/>
        <v>#REF!</v>
      </c>
      <c r="O40" s="149" t="e">
        <f t="shared" si="18"/>
        <v>#REF!</v>
      </c>
      <c r="P40" s="147" t="e">
        <f t="shared" si="8"/>
        <v>#REF!</v>
      </c>
    </row>
    <row r="41" spans="2:16" s="31" customFormat="1" ht="18" customHeight="1">
      <c r="B41" s="27" t="s">
        <v>417</v>
      </c>
      <c r="C41" s="10" t="s">
        <v>263</v>
      </c>
      <c r="D41" s="112" t="s">
        <v>178</v>
      </c>
      <c r="E41" s="9" t="s">
        <v>264</v>
      </c>
      <c r="F41" s="28"/>
      <c r="G41" s="29"/>
      <c r="H41" s="10" t="s">
        <v>229</v>
      </c>
      <c r="I41" s="11" t="e">
        <f>#REF!</f>
        <v>#REF!</v>
      </c>
      <c r="J41" s="12">
        <v>344.05</v>
      </c>
      <c r="K41" s="12" t="e">
        <f t="shared" si="15"/>
        <v>#REF!</v>
      </c>
      <c r="L41" s="107" t="e">
        <f>#REF!</f>
        <v>#REF!</v>
      </c>
      <c r="M41" s="12" t="e">
        <f t="shared" si="16"/>
        <v>#REF!</v>
      </c>
      <c r="N41" s="12" t="e">
        <f t="shared" si="17"/>
        <v>#REF!</v>
      </c>
      <c r="O41" s="149" t="e">
        <f t="shared" si="18"/>
        <v>#REF!</v>
      </c>
      <c r="P41" s="147" t="e">
        <f t="shared" si="8"/>
        <v>#REF!</v>
      </c>
    </row>
    <row r="42" spans="2:16" s="31" customFormat="1" ht="18" customHeight="1">
      <c r="B42" s="27" t="s">
        <v>418</v>
      </c>
      <c r="C42" s="10" t="s">
        <v>265</v>
      </c>
      <c r="D42" s="112" t="s">
        <v>178</v>
      </c>
      <c r="E42" s="9" t="s">
        <v>266</v>
      </c>
      <c r="F42" s="28"/>
      <c r="G42" s="29"/>
      <c r="H42" s="10" t="s">
        <v>200</v>
      </c>
      <c r="I42" s="11" t="e">
        <f>#REF!</f>
        <v>#REF!</v>
      </c>
      <c r="J42" s="12">
        <v>52.44</v>
      </c>
      <c r="K42" s="12" t="e">
        <f t="shared" si="15"/>
        <v>#REF!</v>
      </c>
      <c r="L42" s="107" t="e">
        <f>#REF!</f>
        <v>#REF!</v>
      </c>
      <c r="M42" s="12" t="e">
        <f t="shared" si="16"/>
        <v>#REF!</v>
      </c>
      <c r="N42" s="12" t="e">
        <f t="shared" si="17"/>
        <v>#REF!</v>
      </c>
      <c r="O42" s="149" t="e">
        <f t="shared" si="18"/>
        <v>#REF!</v>
      </c>
      <c r="P42" s="147" t="e">
        <f t="shared" si="8"/>
        <v>#REF!</v>
      </c>
    </row>
    <row r="43" spans="2:16" s="31" customFormat="1" ht="18" customHeight="1">
      <c r="B43" s="27" t="s">
        <v>420</v>
      </c>
      <c r="C43" s="10" t="s">
        <v>267</v>
      </c>
      <c r="D43" s="112" t="s">
        <v>178</v>
      </c>
      <c r="E43" s="9" t="s">
        <v>268</v>
      </c>
      <c r="F43" s="28"/>
      <c r="G43" s="29"/>
      <c r="H43" s="10" t="s">
        <v>271</v>
      </c>
      <c r="I43" s="11" t="e">
        <f>#REF!</f>
        <v>#REF!</v>
      </c>
      <c r="J43" s="12">
        <v>7.26</v>
      </c>
      <c r="K43" s="12" t="e">
        <f t="shared" si="15"/>
        <v>#REF!</v>
      </c>
      <c r="L43" s="107" t="e">
        <f>#REF!</f>
        <v>#REF!</v>
      </c>
      <c r="M43" s="12" t="e">
        <f t="shared" si="16"/>
        <v>#REF!</v>
      </c>
      <c r="N43" s="12" t="e">
        <f t="shared" si="17"/>
        <v>#REF!</v>
      </c>
      <c r="O43" s="149" t="e">
        <f t="shared" si="18"/>
        <v>#REF!</v>
      </c>
      <c r="P43" s="147" t="e">
        <f t="shared" si="8"/>
        <v>#REF!</v>
      </c>
    </row>
    <row r="44" spans="2:16" s="31" customFormat="1" ht="18" customHeight="1">
      <c r="B44" s="27" t="s">
        <v>422</v>
      </c>
      <c r="C44" s="10" t="s">
        <v>269</v>
      </c>
      <c r="D44" s="112" t="s">
        <v>178</v>
      </c>
      <c r="E44" s="9" t="s">
        <v>270</v>
      </c>
      <c r="F44" s="28"/>
      <c r="G44" s="29"/>
      <c r="H44" s="10" t="s">
        <v>205</v>
      </c>
      <c r="I44" s="11" t="e">
        <f>#REF!</f>
        <v>#REF!</v>
      </c>
      <c r="J44" s="12">
        <v>106.2</v>
      </c>
      <c r="K44" s="12" t="e">
        <f t="shared" si="15"/>
        <v>#REF!</v>
      </c>
      <c r="L44" s="107" t="e">
        <f>#REF!</f>
        <v>#REF!</v>
      </c>
      <c r="M44" s="12" t="e">
        <f t="shared" si="16"/>
        <v>#REF!</v>
      </c>
      <c r="N44" s="12" t="e">
        <f t="shared" si="17"/>
        <v>#REF!</v>
      </c>
      <c r="O44" s="149" t="e">
        <f t="shared" si="18"/>
        <v>#REF!</v>
      </c>
      <c r="P44" s="147" t="e">
        <f t="shared" si="8"/>
        <v>#REF!</v>
      </c>
    </row>
    <row r="45" spans="2:16" s="31" customFormat="1" ht="18" customHeight="1">
      <c r="B45" s="27" t="s">
        <v>424</v>
      </c>
      <c r="C45" s="10" t="s">
        <v>272</v>
      </c>
      <c r="D45" s="112" t="s">
        <v>178</v>
      </c>
      <c r="E45" s="9" t="s">
        <v>273</v>
      </c>
      <c r="F45" s="28"/>
      <c r="G45" s="29"/>
      <c r="H45" s="10" t="s">
        <v>229</v>
      </c>
      <c r="I45" s="11" t="e">
        <f>#REF!</f>
        <v>#REF!</v>
      </c>
      <c r="J45" s="12">
        <v>334.07</v>
      </c>
      <c r="K45" s="12" t="e">
        <f t="shared" si="15"/>
        <v>#REF!</v>
      </c>
      <c r="L45" s="107" t="e">
        <f>#REF!</f>
        <v>#REF!</v>
      </c>
      <c r="M45" s="12" t="e">
        <f t="shared" si="16"/>
        <v>#REF!</v>
      </c>
      <c r="N45" s="12" t="e">
        <f t="shared" si="17"/>
        <v>#REF!</v>
      </c>
      <c r="O45" s="149" t="e">
        <f t="shared" si="18"/>
        <v>#REF!</v>
      </c>
      <c r="P45" s="147" t="e">
        <f t="shared" si="8"/>
        <v>#REF!</v>
      </c>
    </row>
    <row r="46" spans="2:16" s="31" customFormat="1" ht="18" customHeight="1">
      <c r="B46" s="150" t="s">
        <v>426</v>
      </c>
      <c r="C46" s="151" t="s">
        <v>274</v>
      </c>
      <c r="D46" s="152" t="s">
        <v>178</v>
      </c>
      <c r="E46" s="153" t="s">
        <v>275</v>
      </c>
      <c r="F46" s="157"/>
      <c r="G46" s="158"/>
      <c r="H46" s="151" t="s">
        <v>229</v>
      </c>
      <c r="I46" s="154" t="e">
        <f>#REF!</f>
        <v>#REF!</v>
      </c>
      <c r="J46" s="155">
        <v>90.63</v>
      </c>
      <c r="K46" s="155" t="e">
        <f t="shared" si="15"/>
        <v>#REF!</v>
      </c>
      <c r="L46" s="156" t="e">
        <f>#REF!</f>
        <v>#REF!</v>
      </c>
      <c r="M46" s="155" t="e">
        <f t="shared" si="16"/>
        <v>#REF!</v>
      </c>
      <c r="N46" s="155" t="e">
        <f t="shared" si="17"/>
        <v>#REF!</v>
      </c>
      <c r="O46" s="159" t="e">
        <f t="shared" si="18"/>
        <v>#REF!</v>
      </c>
      <c r="P46" s="160" t="e">
        <f t="shared" si="8"/>
        <v>#REF!</v>
      </c>
    </row>
    <row r="47" spans="2:16" s="31" customFormat="1" ht="18" customHeight="1">
      <c r="B47" s="27" t="s">
        <v>428</v>
      </c>
      <c r="C47" s="10" t="s">
        <v>276</v>
      </c>
      <c r="D47" s="112" t="s">
        <v>178</v>
      </c>
      <c r="E47" s="9" t="s">
        <v>277</v>
      </c>
      <c r="F47" s="28"/>
      <c r="G47" s="29"/>
      <c r="H47" s="10" t="s">
        <v>200</v>
      </c>
      <c r="I47" s="11" t="e">
        <f>#REF!</f>
        <v>#REF!</v>
      </c>
      <c r="J47" s="12">
        <v>4.88</v>
      </c>
      <c r="K47" s="12" t="e">
        <f t="shared" si="15"/>
        <v>#REF!</v>
      </c>
      <c r="L47" s="107" t="e">
        <f>#REF!</f>
        <v>#REF!</v>
      </c>
      <c r="M47" s="12" t="e">
        <f t="shared" si="16"/>
        <v>#REF!</v>
      </c>
      <c r="N47" s="12" t="e">
        <f t="shared" si="17"/>
        <v>#REF!</v>
      </c>
      <c r="O47" s="149" t="e">
        <f t="shared" si="18"/>
        <v>#REF!</v>
      </c>
      <c r="P47" s="147" t="e">
        <f t="shared" si="8"/>
        <v>#REF!</v>
      </c>
    </row>
    <row r="48" spans="2:16" s="6" customFormat="1" ht="12" customHeight="1">
      <c r="B48" s="27" t="s">
        <v>428</v>
      </c>
      <c r="C48" s="10" t="s">
        <v>480</v>
      </c>
      <c r="D48" s="112" t="s">
        <v>178</v>
      </c>
      <c r="E48" s="9" t="s">
        <v>481</v>
      </c>
      <c r="F48" s="28"/>
      <c r="G48" s="29"/>
      <c r="H48" s="10" t="s">
        <v>200</v>
      </c>
      <c r="I48" s="11" t="e">
        <f>#REF!</f>
        <v>#REF!</v>
      </c>
      <c r="J48" s="12">
        <v>5.9</v>
      </c>
      <c r="K48" s="12" t="e">
        <f t="shared" si="15"/>
        <v>#REF!</v>
      </c>
      <c r="L48" s="107" t="e">
        <f>#REF!</f>
        <v>#REF!</v>
      </c>
      <c r="M48" s="12" t="e">
        <f t="shared" si="16"/>
        <v>#REF!</v>
      </c>
      <c r="N48" s="12" t="e">
        <f t="shared" si="17"/>
        <v>#REF!</v>
      </c>
      <c r="O48" s="149" t="e">
        <f t="shared" si="18"/>
        <v>#REF!</v>
      </c>
      <c r="P48" s="147" t="e">
        <f t="shared" si="8"/>
        <v>#REF!</v>
      </c>
    </row>
    <row r="49" spans="2:16" s="6" customFormat="1" ht="12" customHeight="1">
      <c r="B49" s="27" t="s">
        <v>430</v>
      </c>
      <c r="C49" s="10" t="s">
        <v>278</v>
      </c>
      <c r="D49" s="112" t="s">
        <v>178</v>
      </c>
      <c r="E49" s="9" t="s">
        <v>279</v>
      </c>
      <c r="F49" s="28"/>
      <c r="G49" s="29"/>
      <c r="H49" s="10" t="s">
        <v>187</v>
      </c>
      <c r="I49" s="11" t="e">
        <f>#REF!</f>
        <v>#REF!</v>
      </c>
      <c r="J49" s="12">
        <v>10.3</v>
      </c>
      <c r="K49" s="12" t="e">
        <f t="shared" si="15"/>
        <v>#REF!</v>
      </c>
      <c r="L49" s="107" t="e">
        <f>#REF!</f>
        <v>#REF!</v>
      </c>
      <c r="M49" s="12" t="e">
        <f t="shared" si="16"/>
        <v>#REF!</v>
      </c>
      <c r="N49" s="12" t="e">
        <f t="shared" si="17"/>
        <v>#REF!</v>
      </c>
      <c r="O49" s="149" t="e">
        <f t="shared" si="18"/>
        <v>#REF!</v>
      </c>
      <c r="P49" s="147" t="e">
        <f t="shared" si="8"/>
        <v>#REF!</v>
      </c>
    </row>
    <row r="50" spans="2:16" s="31" customFormat="1" ht="18" customHeight="1">
      <c r="B50" s="27" t="s">
        <v>487</v>
      </c>
      <c r="C50" s="10" t="s">
        <v>482</v>
      </c>
      <c r="D50" s="112" t="s">
        <v>178</v>
      </c>
      <c r="E50" s="9" t="s">
        <v>483</v>
      </c>
      <c r="F50" s="28"/>
      <c r="G50" s="29"/>
      <c r="H50" s="10" t="s">
        <v>229</v>
      </c>
      <c r="I50" s="11" t="e">
        <f>#REF!</f>
        <v>#REF!</v>
      </c>
      <c r="J50" s="12">
        <v>354.66</v>
      </c>
      <c r="K50" s="12" t="e">
        <f t="shared" si="15"/>
        <v>#REF!</v>
      </c>
      <c r="L50" s="107" t="e">
        <f>#REF!</f>
        <v>#REF!</v>
      </c>
      <c r="M50" s="12" t="e">
        <f t="shared" si="16"/>
        <v>#REF!</v>
      </c>
      <c r="N50" s="12" t="e">
        <f t="shared" si="17"/>
        <v>#REF!</v>
      </c>
      <c r="O50" s="149" t="e">
        <f t="shared" si="18"/>
        <v>#REF!</v>
      </c>
      <c r="P50" s="147" t="e">
        <f t="shared" si="8"/>
        <v>#REF!</v>
      </c>
    </row>
    <row r="51" spans="2:16" s="31" customFormat="1" ht="18" customHeight="1">
      <c r="B51" s="27" t="s">
        <v>488</v>
      </c>
      <c r="C51" s="10" t="s">
        <v>489</v>
      </c>
      <c r="D51" s="112" t="s">
        <v>178</v>
      </c>
      <c r="E51" s="9" t="s">
        <v>484</v>
      </c>
      <c r="F51" s="28"/>
      <c r="G51" s="29"/>
      <c r="H51" s="10" t="s">
        <v>229</v>
      </c>
      <c r="I51" s="11" t="e">
        <f>#REF!</f>
        <v>#REF!</v>
      </c>
      <c r="J51" s="12">
        <v>489.51</v>
      </c>
      <c r="K51" s="12" t="e">
        <f t="shared" si="15"/>
        <v>#REF!</v>
      </c>
      <c r="L51" s="107" t="e">
        <f>#REF!</f>
        <v>#REF!</v>
      </c>
      <c r="M51" s="12" t="e">
        <f t="shared" si="16"/>
        <v>#REF!</v>
      </c>
      <c r="N51" s="12" t="e">
        <f t="shared" si="17"/>
        <v>#REF!</v>
      </c>
      <c r="O51" s="149" t="e">
        <f t="shared" si="18"/>
        <v>#REF!</v>
      </c>
      <c r="P51" s="147" t="e">
        <f t="shared" si="8"/>
        <v>#REF!</v>
      </c>
    </row>
    <row r="52" spans="2:16" s="31" customFormat="1" ht="18" customHeight="1">
      <c r="B52" s="27" t="s">
        <v>490</v>
      </c>
      <c r="C52" s="10" t="s">
        <v>492</v>
      </c>
      <c r="D52" s="112" t="s">
        <v>178</v>
      </c>
      <c r="E52" s="9" t="s">
        <v>491</v>
      </c>
      <c r="F52" s="28"/>
      <c r="G52" s="29"/>
      <c r="H52" s="10" t="s">
        <v>200</v>
      </c>
      <c r="I52" s="11" t="e">
        <f>#REF!</f>
        <v>#REF!</v>
      </c>
      <c r="J52" s="12">
        <v>28.89</v>
      </c>
      <c r="K52" s="12" t="e">
        <f t="shared" si="15"/>
        <v>#REF!</v>
      </c>
      <c r="L52" s="107" t="e">
        <f>#REF!</f>
        <v>#REF!</v>
      </c>
      <c r="M52" s="12" t="e">
        <f t="shared" si="16"/>
        <v>#REF!</v>
      </c>
      <c r="N52" s="12" t="e">
        <f t="shared" si="17"/>
        <v>#REF!</v>
      </c>
      <c r="O52" s="149" t="e">
        <f t="shared" si="18"/>
        <v>#REF!</v>
      </c>
      <c r="P52" s="147" t="e">
        <f t="shared" si="8"/>
        <v>#REF!</v>
      </c>
    </row>
    <row r="53" spans="2:16" s="31" customFormat="1" ht="18" customHeight="1">
      <c r="B53" s="27" t="s">
        <v>432</v>
      </c>
      <c r="C53" s="10" t="s">
        <v>281</v>
      </c>
      <c r="D53" s="112" t="s">
        <v>178</v>
      </c>
      <c r="E53" s="9" t="s">
        <v>282</v>
      </c>
      <c r="F53" s="28"/>
      <c r="G53" s="29"/>
      <c r="H53" s="10" t="s">
        <v>205</v>
      </c>
      <c r="I53" s="11" t="e">
        <f>#REF!</f>
        <v>#REF!</v>
      </c>
      <c r="J53" s="12">
        <v>89.41</v>
      </c>
      <c r="K53" s="12" t="e">
        <f t="shared" ref="K53:K73" si="19">TRUNC(J53*(1+L53),2)</f>
        <v>#REF!</v>
      </c>
      <c r="L53" s="107" t="e">
        <f>#REF!</f>
        <v>#REF!</v>
      </c>
      <c r="M53" s="12" t="e">
        <f t="shared" ref="M53:M73" si="20">TRUNC(I53*J53,2)</f>
        <v>#REF!</v>
      </c>
      <c r="N53" s="12" t="e">
        <f t="shared" ref="N53:N73" si="21">TRUNC(I53*K53,2)</f>
        <v>#REF!</v>
      </c>
      <c r="O53" s="149" t="e">
        <f t="shared" si="18"/>
        <v>#REF!</v>
      </c>
      <c r="P53" s="147" t="e">
        <f t="shared" si="8"/>
        <v>#REF!</v>
      </c>
    </row>
    <row r="54" spans="2:16" s="31" customFormat="1" ht="18" customHeight="1">
      <c r="B54" s="27" t="s">
        <v>433</v>
      </c>
      <c r="C54" s="10" t="s">
        <v>283</v>
      </c>
      <c r="D54" s="112" t="s">
        <v>178</v>
      </c>
      <c r="E54" s="9" t="s">
        <v>284</v>
      </c>
      <c r="F54" s="28"/>
      <c r="G54" s="29"/>
      <c r="H54" s="10" t="s">
        <v>205</v>
      </c>
      <c r="I54" s="11" t="e">
        <f>#REF!</f>
        <v>#REF!</v>
      </c>
      <c r="J54" s="12">
        <v>153</v>
      </c>
      <c r="K54" s="12" t="e">
        <f t="shared" si="19"/>
        <v>#REF!</v>
      </c>
      <c r="L54" s="107" t="e">
        <f>#REF!</f>
        <v>#REF!</v>
      </c>
      <c r="M54" s="12" t="e">
        <f t="shared" si="20"/>
        <v>#REF!</v>
      </c>
      <c r="N54" s="12" t="e">
        <f t="shared" si="21"/>
        <v>#REF!</v>
      </c>
      <c r="O54" s="149" t="e">
        <f t="shared" si="18"/>
        <v>#REF!</v>
      </c>
      <c r="P54" s="147" t="e">
        <f t="shared" si="8"/>
        <v>#REF!</v>
      </c>
    </row>
    <row r="55" spans="2:16" s="31" customFormat="1" ht="18" customHeight="1">
      <c r="B55" s="27" t="s">
        <v>434</v>
      </c>
      <c r="C55" s="10" t="s">
        <v>285</v>
      </c>
      <c r="D55" s="112" t="s">
        <v>178</v>
      </c>
      <c r="E55" s="9" t="s">
        <v>286</v>
      </c>
      <c r="F55" s="28"/>
      <c r="G55" s="29"/>
      <c r="H55" s="10" t="s">
        <v>205</v>
      </c>
      <c r="I55" s="11" t="e">
        <f>#REF!</f>
        <v>#REF!</v>
      </c>
      <c r="J55" s="12">
        <v>232.66</v>
      </c>
      <c r="K55" s="12" t="e">
        <f t="shared" si="19"/>
        <v>#REF!</v>
      </c>
      <c r="L55" s="107" t="e">
        <f>#REF!</f>
        <v>#REF!</v>
      </c>
      <c r="M55" s="12" t="e">
        <f t="shared" si="20"/>
        <v>#REF!</v>
      </c>
      <c r="N55" s="12" t="e">
        <f t="shared" si="21"/>
        <v>#REF!</v>
      </c>
      <c r="O55" s="149" t="e">
        <f t="shared" si="18"/>
        <v>#REF!</v>
      </c>
      <c r="P55" s="147" t="e">
        <f>P54+O55</f>
        <v>#REF!</v>
      </c>
    </row>
    <row r="56" spans="2:16" s="31" customFormat="1" ht="18" customHeight="1">
      <c r="B56" s="27" t="s">
        <v>435</v>
      </c>
      <c r="C56" s="10" t="s">
        <v>287</v>
      </c>
      <c r="D56" s="112" t="s">
        <v>178</v>
      </c>
      <c r="E56" s="9" t="s">
        <v>342</v>
      </c>
      <c r="F56" s="28"/>
      <c r="G56" s="29"/>
      <c r="H56" s="10" t="s">
        <v>205</v>
      </c>
      <c r="I56" s="11" t="e">
        <f>#REF!</f>
        <v>#REF!</v>
      </c>
      <c r="J56" s="12">
        <v>330.49</v>
      </c>
      <c r="K56" s="12" t="e">
        <f t="shared" si="19"/>
        <v>#REF!</v>
      </c>
      <c r="L56" s="107" t="e">
        <f>#REF!</f>
        <v>#REF!</v>
      </c>
      <c r="M56" s="12" t="e">
        <f t="shared" si="20"/>
        <v>#REF!</v>
      </c>
      <c r="N56" s="12" t="e">
        <f t="shared" si="21"/>
        <v>#REF!</v>
      </c>
      <c r="O56" s="149" t="e">
        <f t="shared" si="18"/>
        <v>#REF!</v>
      </c>
      <c r="P56" s="147" t="e">
        <f>P55+O56</f>
        <v>#REF!</v>
      </c>
    </row>
    <row r="57" spans="2:16" s="31" customFormat="1" ht="18" customHeight="1">
      <c r="B57" s="27" t="s">
        <v>437</v>
      </c>
      <c r="C57" s="10" t="s">
        <v>288</v>
      </c>
      <c r="D57" s="112" t="s">
        <v>178</v>
      </c>
      <c r="E57" s="9" t="s">
        <v>289</v>
      </c>
      <c r="F57" s="28"/>
      <c r="G57" s="29"/>
      <c r="H57" s="10" t="s">
        <v>229</v>
      </c>
      <c r="I57" s="11" t="e">
        <f>#REF!</f>
        <v>#REF!</v>
      </c>
      <c r="J57" s="12">
        <v>316.14999999999998</v>
      </c>
      <c r="K57" s="12" t="e">
        <f t="shared" si="19"/>
        <v>#REF!</v>
      </c>
      <c r="L57" s="107" t="e">
        <f>#REF!</f>
        <v>#REF!</v>
      </c>
      <c r="M57" s="12" t="e">
        <f t="shared" si="20"/>
        <v>#REF!</v>
      </c>
      <c r="N57" s="12" t="e">
        <f t="shared" si="21"/>
        <v>#REF!</v>
      </c>
      <c r="O57" s="149" t="e">
        <f t="shared" si="18"/>
        <v>#REF!</v>
      </c>
      <c r="P57" s="147" t="e">
        <f t="shared" ref="P57:P74" si="22">P56+O57</f>
        <v>#REF!</v>
      </c>
    </row>
    <row r="58" spans="2:16" s="31" customFormat="1" ht="18" customHeight="1">
      <c r="B58" s="27" t="s">
        <v>439</v>
      </c>
      <c r="C58" s="10" t="s">
        <v>290</v>
      </c>
      <c r="D58" s="112" t="s">
        <v>178</v>
      </c>
      <c r="E58" s="9" t="s">
        <v>291</v>
      </c>
      <c r="F58" s="28"/>
      <c r="G58" s="29"/>
      <c r="H58" s="10" t="s">
        <v>200</v>
      </c>
      <c r="I58" s="11" t="e">
        <f>#REF!</f>
        <v>#REF!</v>
      </c>
      <c r="J58" s="12">
        <v>18.329999999999998</v>
      </c>
      <c r="K58" s="12" t="e">
        <f t="shared" si="19"/>
        <v>#REF!</v>
      </c>
      <c r="L58" s="107" t="e">
        <f>#REF!</f>
        <v>#REF!</v>
      </c>
      <c r="M58" s="12" t="e">
        <f t="shared" si="20"/>
        <v>#REF!</v>
      </c>
      <c r="N58" s="12" t="e">
        <f t="shared" si="21"/>
        <v>#REF!</v>
      </c>
      <c r="O58" s="149" t="e">
        <f t="shared" si="18"/>
        <v>#REF!</v>
      </c>
      <c r="P58" s="147" t="e">
        <f t="shared" si="22"/>
        <v>#REF!</v>
      </c>
    </row>
    <row r="59" spans="2:16" s="31" customFormat="1" ht="18" customHeight="1">
      <c r="B59" s="27" t="s">
        <v>441</v>
      </c>
      <c r="C59" s="10" t="s">
        <v>292</v>
      </c>
      <c r="D59" s="112" t="s">
        <v>178</v>
      </c>
      <c r="E59" s="9" t="s">
        <v>293</v>
      </c>
      <c r="F59" s="28"/>
      <c r="G59" s="29"/>
      <c r="H59" s="10" t="s">
        <v>187</v>
      </c>
      <c r="I59" s="11" t="e">
        <f>#REF!</f>
        <v>#REF!</v>
      </c>
      <c r="J59" s="12">
        <v>748.3</v>
      </c>
      <c r="K59" s="12" t="e">
        <f t="shared" si="19"/>
        <v>#REF!</v>
      </c>
      <c r="L59" s="107" t="e">
        <f>#REF!</f>
        <v>#REF!</v>
      </c>
      <c r="M59" s="12" t="e">
        <f t="shared" si="20"/>
        <v>#REF!</v>
      </c>
      <c r="N59" s="12" t="e">
        <f t="shared" si="21"/>
        <v>#REF!</v>
      </c>
      <c r="O59" s="149" t="e">
        <f t="shared" si="18"/>
        <v>#REF!</v>
      </c>
      <c r="P59" s="147" t="e">
        <f t="shared" si="22"/>
        <v>#REF!</v>
      </c>
    </row>
    <row r="60" spans="2:16" s="31" customFormat="1" ht="18" customHeight="1">
      <c r="B60" s="27" t="s">
        <v>442</v>
      </c>
      <c r="C60" s="10" t="s">
        <v>295</v>
      </c>
      <c r="D60" s="112" t="s">
        <v>178</v>
      </c>
      <c r="E60" s="9" t="s">
        <v>296</v>
      </c>
      <c r="F60" s="28"/>
      <c r="G60" s="29"/>
      <c r="H60" s="10" t="s">
        <v>187</v>
      </c>
      <c r="I60" s="11" t="e">
        <f>#REF!</f>
        <v>#REF!</v>
      </c>
      <c r="J60" s="12">
        <v>1042.3499999999999</v>
      </c>
      <c r="K60" s="12" t="e">
        <f t="shared" si="19"/>
        <v>#REF!</v>
      </c>
      <c r="L60" s="107" t="e">
        <f>#REF!</f>
        <v>#REF!</v>
      </c>
      <c r="M60" s="12" t="e">
        <f t="shared" si="20"/>
        <v>#REF!</v>
      </c>
      <c r="N60" s="12" t="e">
        <f t="shared" si="21"/>
        <v>#REF!</v>
      </c>
      <c r="O60" s="149" t="e">
        <f t="shared" si="18"/>
        <v>#REF!</v>
      </c>
      <c r="P60" s="147" t="e">
        <f t="shared" si="22"/>
        <v>#REF!</v>
      </c>
    </row>
    <row r="61" spans="2:16" s="31" customFormat="1" ht="18" customHeight="1">
      <c r="B61" s="150" t="s">
        <v>444</v>
      </c>
      <c r="C61" s="151" t="s">
        <v>177</v>
      </c>
      <c r="D61" s="152" t="s">
        <v>178</v>
      </c>
      <c r="E61" s="153" t="s">
        <v>297</v>
      </c>
      <c r="F61" s="157"/>
      <c r="G61" s="158"/>
      <c r="H61" s="151" t="s">
        <v>187</v>
      </c>
      <c r="I61" s="154" t="e">
        <f>#REF!</f>
        <v>#REF!</v>
      </c>
      <c r="J61" s="155">
        <v>681.82</v>
      </c>
      <c r="K61" s="155" t="e">
        <f t="shared" si="19"/>
        <v>#REF!</v>
      </c>
      <c r="L61" s="156" t="e">
        <f>#REF!</f>
        <v>#REF!</v>
      </c>
      <c r="M61" s="155" t="e">
        <f t="shared" si="20"/>
        <v>#REF!</v>
      </c>
      <c r="N61" s="155" t="e">
        <f t="shared" si="21"/>
        <v>#REF!</v>
      </c>
      <c r="O61" s="159" t="e">
        <f t="shared" si="18"/>
        <v>#REF!</v>
      </c>
      <c r="P61" s="160" t="e">
        <f t="shared" si="22"/>
        <v>#REF!</v>
      </c>
    </row>
    <row r="62" spans="2:16" s="31" customFormat="1" ht="18" customHeight="1">
      <c r="B62" s="27" t="s">
        <v>445</v>
      </c>
      <c r="C62" s="10" t="s">
        <v>179</v>
      </c>
      <c r="D62" s="112" t="s">
        <v>178</v>
      </c>
      <c r="E62" s="9" t="s">
        <v>298</v>
      </c>
      <c r="F62" s="28"/>
      <c r="G62" s="29"/>
      <c r="H62" s="10" t="s">
        <v>187</v>
      </c>
      <c r="I62" s="11" t="e">
        <f>#REF!</f>
        <v>#REF!</v>
      </c>
      <c r="J62" s="12">
        <v>1252.0899999999999</v>
      </c>
      <c r="K62" s="12" t="e">
        <f t="shared" si="19"/>
        <v>#REF!</v>
      </c>
      <c r="L62" s="107" t="e">
        <f>#REF!</f>
        <v>#REF!</v>
      </c>
      <c r="M62" s="12" t="e">
        <f t="shared" si="20"/>
        <v>#REF!</v>
      </c>
      <c r="N62" s="12" t="e">
        <f t="shared" si="21"/>
        <v>#REF!</v>
      </c>
      <c r="O62" s="149" t="e">
        <f t="shared" si="18"/>
        <v>#REF!</v>
      </c>
      <c r="P62" s="147" t="e">
        <f t="shared" si="22"/>
        <v>#REF!</v>
      </c>
    </row>
    <row r="63" spans="2:16" s="31" customFormat="1" ht="18" customHeight="1">
      <c r="B63" s="27" t="s">
        <v>447</v>
      </c>
      <c r="C63" s="10" t="s">
        <v>299</v>
      </c>
      <c r="D63" s="112" t="s">
        <v>178</v>
      </c>
      <c r="E63" s="9" t="s">
        <v>297</v>
      </c>
      <c r="F63" s="28"/>
      <c r="G63" s="29"/>
      <c r="H63" s="10" t="s">
        <v>205</v>
      </c>
      <c r="I63" s="11" t="e">
        <f>#REF!</f>
        <v>#REF!</v>
      </c>
      <c r="J63" s="12">
        <v>607.25</v>
      </c>
      <c r="K63" s="12" t="e">
        <f t="shared" si="19"/>
        <v>#REF!</v>
      </c>
      <c r="L63" s="107" t="e">
        <f>#REF!</f>
        <v>#REF!</v>
      </c>
      <c r="M63" s="12" t="e">
        <f t="shared" si="20"/>
        <v>#REF!</v>
      </c>
      <c r="N63" s="12" t="e">
        <f t="shared" si="21"/>
        <v>#REF!</v>
      </c>
      <c r="O63" s="149" t="e">
        <f t="shared" si="18"/>
        <v>#REF!</v>
      </c>
      <c r="P63" s="147" t="e">
        <f t="shared" si="22"/>
        <v>#REF!</v>
      </c>
    </row>
    <row r="64" spans="2:16" s="31" customFormat="1" ht="18" customHeight="1">
      <c r="B64" s="27" t="s">
        <v>449</v>
      </c>
      <c r="C64" s="10" t="s">
        <v>180</v>
      </c>
      <c r="D64" s="112" t="s">
        <v>178</v>
      </c>
      <c r="E64" s="9" t="s">
        <v>300</v>
      </c>
      <c r="F64" s="28"/>
      <c r="G64" s="29"/>
      <c r="H64" s="10" t="s">
        <v>187</v>
      </c>
      <c r="I64" s="11" t="e">
        <f>#REF!</f>
        <v>#REF!</v>
      </c>
      <c r="J64" s="12">
        <v>248.51</v>
      </c>
      <c r="K64" s="12" t="e">
        <f t="shared" si="19"/>
        <v>#REF!</v>
      </c>
      <c r="L64" s="107" t="e">
        <f>#REF!</f>
        <v>#REF!</v>
      </c>
      <c r="M64" s="12" t="e">
        <f t="shared" si="20"/>
        <v>#REF!</v>
      </c>
      <c r="N64" s="12" t="e">
        <f t="shared" si="21"/>
        <v>#REF!</v>
      </c>
      <c r="O64" s="149" t="e">
        <f t="shared" si="18"/>
        <v>#REF!</v>
      </c>
      <c r="P64" s="147" t="e">
        <f t="shared" si="22"/>
        <v>#REF!</v>
      </c>
    </row>
    <row r="65" spans="2:18" s="31" customFormat="1" ht="18" customHeight="1">
      <c r="B65" s="27" t="s">
        <v>451</v>
      </c>
      <c r="C65" s="10" t="s">
        <v>181</v>
      </c>
      <c r="D65" s="112" t="s">
        <v>178</v>
      </c>
      <c r="E65" s="9" t="s">
        <v>300</v>
      </c>
      <c r="F65" s="28"/>
      <c r="G65" s="29"/>
      <c r="H65" s="10" t="s">
        <v>187</v>
      </c>
      <c r="I65" s="11" t="e">
        <f>#REF!</f>
        <v>#REF!</v>
      </c>
      <c r="J65" s="12">
        <v>75.87</v>
      </c>
      <c r="K65" s="12" t="e">
        <f t="shared" si="19"/>
        <v>#REF!</v>
      </c>
      <c r="L65" s="107" t="e">
        <f>#REF!</f>
        <v>#REF!</v>
      </c>
      <c r="M65" s="12" t="e">
        <f t="shared" si="20"/>
        <v>#REF!</v>
      </c>
      <c r="N65" s="12" t="e">
        <f t="shared" si="21"/>
        <v>#REF!</v>
      </c>
      <c r="O65" s="149" t="e">
        <f t="shared" si="18"/>
        <v>#REF!</v>
      </c>
      <c r="P65" s="147" t="e">
        <f t="shared" si="22"/>
        <v>#REF!</v>
      </c>
    </row>
    <row r="66" spans="2:18" s="31" customFormat="1" ht="18" customHeight="1">
      <c r="B66" s="27" t="s">
        <v>453</v>
      </c>
      <c r="C66" s="10" t="s">
        <v>301</v>
      </c>
      <c r="D66" s="112" t="s">
        <v>178</v>
      </c>
      <c r="E66" s="9" t="s">
        <v>293</v>
      </c>
      <c r="F66" s="28"/>
      <c r="G66" s="29"/>
      <c r="H66" s="10" t="s">
        <v>187</v>
      </c>
      <c r="I66" s="11" t="e">
        <f>#REF!</f>
        <v>#REF!</v>
      </c>
      <c r="J66" s="12">
        <v>985.25</v>
      </c>
      <c r="K66" s="12" t="e">
        <f t="shared" si="19"/>
        <v>#REF!</v>
      </c>
      <c r="L66" s="107" t="e">
        <f>#REF!</f>
        <v>#REF!</v>
      </c>
      <c r="M66" s="12" t="e">
        <f t="shared" si="20"/>
        <v>#REF!</v>
      </c>
      <c r="N66" s="12" t="e">
        <f t="shared" si="21"/>
        <v>#REF!</v>
      </c>
      <c r="O66" s="149" t="e">
        <f t="shared" si="18"/>
        <v>#REF!</v>
      </c>
      <c r="P66" s="147" t="e">
        <f t="shared" si="22"/>
        <v>#REF!</v>
      </c>
    </row>
    <row r="67" spans="2:18" s="31" customFormat="1" ht="18" customHeight="1">
      <c r="B67" s="27" t="s">
        <v>454</v>
      </c>
      <c r="C67" s="10" t="s">
        <v>302</v>
      </c>
      <c r="D67" s="112" t="s">
        <v>178</v>
      </c>
      <c r="E67" s="9" t="s">
        <v>293</v>
      </c>
      <c r="F67" s="28"/>
      <c r="G67" s="29"/>
      <c r="H67" s="10" t="s">
        <v>187</v>
      </c>
      <c r="I67" s="11" t="e">
        <f>#REF!</f>
        <v>#REF!</v>
      </c>
      <c r="J67" s="12">
        <v>1368.11</v>
      </c>
      <c r="K67" s="12" t="e">
        <f t="shared" si="19"/>
        <v>#REF!</v>
      </c>
      <c r="L67" s="107" t="e">
        <f>#REF!</f>
        <v>#REF!</v>
      </c>
      <c r="M67" s="12" t="e">
        <f t="shared" si="20"/>
        <v>#REF!</v>
      </c>
      <c r="N67" s="12" t="e">
        <f t="shared" si="21"/>
        <v>#REF!</v>
      </c>
      <c r="O67" s="149" t="e">
        <f t="shared" si="18"/>
        <v>#REF!</v>
      </c>
      <c r="P67" s="147" t="e">
        <f t="shared" si="22"/>
        <v>#REF!</v>
      </c>
    </row>
    <row r="68" spans="2:18" s="31" customFormat="1" ht="18" customHeight="1">
      <c r="B68" s="27" t="s">
        <v>455</v>
      </c>
      <c r="C68" s="10" t="s">
        <v>303</v>
      </c>
      <c r="D68" s="112" t="s">
        <v>178</v>
      </c>
      <c r="E68" s="9" t="s">
        <v>294</v>
      </c>
      <c r="F68" s="28"/>
      <c r="G68" s="29"/>
      <c r="H68" s="10" t="s">
        <v>187</v>
      </c>
      <c r="I68" s="11" t="e">
        <f>#REF!</f>
        <v>#REF!</v>
      </c>
      <c r="J68" s="12">
        <v>1607.51</v>
      </c>
      <c r="K68" s="12" t="e">
        <f t="shared" si="19"/>
        <v>#REF!</v>
      </c>
      <c r="L68" s="107" t="e">
        <f>#REF!</f>
        <v>#REF!</v>
      </c>
      <c r="M68" s="12" t="e">
        <f t="shared" si="20"/>
        <v>#REF!</v>
      </c>
      <c r="N68" s="12" t="e">
        <f t="shared" si="21"/>
        <v>#REF!</v>
      </c>
      <c r="O68" s="149" t="e">
        <f t="shared" ref="O68:O99" si="23">N68/$N$123</f>
        <v>#REF!</v>
      </c>
      <c r="P68" s="147" t="e">
        <f t="shared" si="22"/>
        <v>#REF!</v>
      </c>
    </row>
    <row r="69" spans="2:18" s="31" customFormat="1" ht="18" customHeight="1">
      <c r="B69" s="27" t="s">
        <v>456</v>
      </c>
      <c r="C69" s="10" t="s">
        <v>304</v>
      </c>
      <c r="D69" s="112" t="s">
        <v>178</v>
      </c>
      <c r="E69" s="9" t="s">
        <v>305</v>
      </c>
      <c r="F69" s="28"/>
      <c r="G69" s="29"/>
      <c r="H69" s="10" t="s">
        <v>205</v>
      </c>
      <c r="I69" s="11" t="e">
        <f>#REF!</f>
        <v>#REF!</v>
      </c>
      <c r="J69" s="12">
        <v>269.27999999999997</v>
      </c>
      <c r="K69" s="12" t="e">
        <f t="shared" si="19"/>
        <v>#REF!</v>
      </c>
      <c r="L69" s="107" t="e">
        <f>#REF!</f>
        <v>#REF!</v>
      </c>
      <c r="M69" s="12" t="e">
        <f t="shared" si="20"/>
        <v>#REF!</v>
      </c>
      <c r="N69" s="12" t="e">
        <f t="shared" si="21"/>
        <v>#REF!</v>
      </c>
      <c r="O69" s="149" t="e">
        <f t="shared" si="23"/>
        <v>#REF!</v>
      </c>
      <c r="P69" s="147" t="e">
        <f t="shared" si="22"/>
        <v>#REF!</v>
      </c>
    </row>
    <row r="70" spans="2:18" s="44" customFormat="1" ht="19.899999999999999" customHeight="1">
      <c r="B70" s="27" t="s">
        <v>457</v>
      </c>
      <c r="C70" s="10" t="s">
        <v>306</v>
      </c>
      <c r="D70" s="112" t="s">
        <v>178</v>
      </c>
      <c r="E70" s="9" t="s">
        <v>307</v>
      </c>
      <c r="F70" s="28"/>
      <c r="G70" s="29"/>
      <c r="H70" s="10" t="s">
        <v>187</v>
      </c>
      <c r="I70" s="11" t="e">
        <f>#REF!</f>
        <v>#REF!</v>
      </c>
      <c r="J70" s="12">
        <v>696.83</v>
      </c>
      <c r="K70" s="12" t="e">
        <f t="shared" si="19"/>
        <v>#REF!</v>
      </c>
      <c r="L70" s="107" t="e">
        <f>#REF!</f>
        <v>#REF!</v>
      </c>
      <c r="M70" s="12" t="e">
        <f t="shared" si="20"/>
        <v>#REF!</v>
      </c>
      <c r="N70" s="12" t="e">
        <f t="shared" si="21"/>
        <v>#REF!</v>
      </c>
      <c r="O70" s="149" t="e">
        <f t="shared" si="23"/>
        <v>#REF!</v>
      </c>
      <c r="P70" s="147" t="e">
        <f t="shared" si="22"/>
        <v>#REF!</v>
      </c>
      <c r="Q70" s="143"/>
      <c r="R70" s="143"/>
    </row>
    <row r="71" spans="2:18" s="26" customFormat="1" ht="23.45" customHeight="1">
      <c r="B71" s="27" t="s">
        <v>458</v>
      </c>
      <c r="C71" s="10" t="s">
        <v>308</v>
      </c>
      <c r="D71" s="112" t="s">
        <v>178</v>
      </c>
      <c r="E71" s="9" t="s">
        <v>309</v>
      </c>
      <c r="F71" s="28"/>
      <c r="G71" s="29"/>
      <c r="H71" s="10" t="s">
        <v>205</v>
      </c>
      <c r="I71" s="11" t="e">
        <f>#REF!</f>
        <v>#REF!</v>
      </c>
      <c r="J71" s="12">
        <v>19.32</v>
      </c>
      <c r="K71" s="12" t="e">
        <f t="shared" si="19"/>
        <v>#REF!</v>
      </c>
      <c r="L71" s="107" t="e">
        <f>#REF!</f>
        <v>#REF!</v>
      </c>
      <c r="M71" s="12" t="e">
        <f t="shared" si="20"/>
        <v>#REF!</v>
      </c>
      <c r="N71" s="12" t="e">
        <f t="shared" si="21"/>
        <v>#REF!</v>
      </c>
      <c r="O71" s="149" t="e">
        <f t="shared" si="23"/>
        <v>#REF!</v>
      </c>
      <c r="P71" s="147" t="e">
        <f t="shared" si="22"/>
        <v>#REF!</v>
      </c>
      <c r="R71" s="146"/>
    </row>
    <row r="72" spans="2:18" s="31" customFormat="1" ht="25.9" customHeight="1">
      <c r="B72" s="27" t="s">
        <v>459</v>
      </c>
      <c r="C72" s="10" t="s">
        <v>310</v>
      </c>
      <c r="D72" s="112" t="s">
        <v>178</v>
      </c>
      <c r="E72" s="9" t="s">
        <v>311</v>
      </c>
      <c r="F72" s="28"/>
      <c r="G72" s="29"/>
      <c r="H72" s="10" t="s">
        <v>205</v>
      </c>
      <c r="I72" s="11" t="e">
        <f>#REF!</f>
        <v>#REF!</v>
      </c>
      <c r="J72" s="12">
        <v>124.6</v>
      </c>
      <c r="K72" s="12" t="e">
        <f t="shared" si="19"/>
        <v>#REF!</v>
      </c>
      <c r="L72" s="107" t="e">
        <f>#REF!</f>
        <v>#REF!</v>
      </c>
      <c r="M72" s="12" t="e">
        <f t="shared" si="20"/>
        <v>#REF!</v>
      </c>
      <c r="N72" s="12" t="e">
        <f t="shared" si="21"/>
        <v>#REF!</v>
      </c>
      <c r="O72" s="149" t="e">
        <f t="shared" si="23"/>
        <v>#REF!</v>
      </c>
      <c r="P72" s="147" t="e">
        <f t="shared" si="22"/>
        <v>#REF!</v>
      </c>
    </row>
    <row r="73" spans="2:18" s="31" customFormat="1" ht="24" customHeight="1">
      <c r="B73" s="27" t="s">
        <v>460</v>
      </c>
      <c r="C73" s="10" t="s">
        <v>312</v>
      </c>
      <c r="D73" s="112" t="s">
        <v>178</v>
      </c>
      <c r="E73" s="9" t="s">
        <v>313</v>
      </c>
      <c r="F73" s="28"/>
      <c r="G73" s="29"/>
      <c r="H73" s="10" t="s">
        <v>200</v>
      </c>
      <c r="I73" s="11" t="e">
        <f>#REF!</f>
        <v>#REF!</v>
      </c>
      <c r="J73" s="12">
        <v>9.26</v>
      </c>
      <c r="K73" s="12" t="e">
        <f t="shared" si="19"/>
        <v>#REF!</v>
      </c>
      <c r="L73" s="107" t="e">
        <f>#REF!</f>
        <v>#REF!</v>
      </c>
      <c r="M73" s="12" t="e">
        <f t="shared" si="20"/>
        <v>#REF!</v>
      </c>
      <c r="N73" s="12" t="e">
        <f t="shared" si="21"/>
        <v>#REF!</v>
      </c>
      <c r="O73" s="149" t="e">
        <f t="shared" si="23"/>
        <v>#REF!</v>
      </c>
      <c r="P73" s="147" t="e">
        <f t="shared" si="22"/>
        <v>#REF!</v>
      </c>
    </row>
    <row r="74" spans="2:18" s="31" customFormat="1" ht="40.15" customHeight="1">
      <c r="B74" s="27" t="s">
        <v>27</v>
      </c>
      <c r="C74" s="9">
        <v>72961</v>
      </c>
      <c r="D74" s="112" t="s">
        <v>169</v>
      </c>
      <c r="E74" s="9" t="s">
        <v>171</v>
      </c>
      <c r="F74" s="28"/>
      <c r="G74" s="29"/>
      <c r="H74" s="10" t="s">
        <v>3</v>
      </c>
      <c r="I74" s="13">
        <v>13875.63</v>
      </c>
      <c r="J74" s="13">
        <v>1.23</v>
      </c>
      <c r="K74" s="12" t="e">
        <f t="shared" ref="K74:K81" si="24">J74*(1+L74)</f>
        <v>#REF!</v>
      </c>
      <c r="L74" s="107" t="e">
        <f>#REF!</f>
        <v>#REF!</v>
      </c>
      <c r="M74" s="12">
        <f t="shared" ref="M74:M81" si="25">TRUNC(I74*J74,2)</f>
        <v>17067.02</v>
      </c>
      <c r="N74" s="12" t="e">
        <f t="shared" ref="N74:N81" si="26">TRUNC(I74*K74,2)</f>
        <v>#REF!</v>
      </c>
      <c r="O74" s="149" t="e">
        <f t="shared" si="23"/>
        <v>#REF!</v>
      </c>
      <c r="P74" s="147" t="e">
        <f t="shared" si="22"/>
        <v>#REF!</v>
      </c>
    </row>
    <row r="75" spans="2:18" s="31" customFormat="1" ht="42.6" customHeight="1">
      <c r="B75" s="27" t="s">
        <v>28</v>
      </c>
      <c r="C75" s="9">
        <v>96390</v>
      </c>
      <c r="D75" s="112" t="s">
        <v>169</v>
      </c>
      <c r="E75" s="9" t="s">
        <v>493</v>
      </c>
      <c r="F75" s="28"/>
      <c r="G75" s="29"/>
      <c r="H75" s="10" t="s">
        <v>4</v>
      </c>
      <c r="I75" s="13">
        <v>2726.61</v>
      </c>
      <c r="J75" s="13">
        <v>42.45</v>
      </c>
      <c r="K75" s="12" t="e">
        <f t="shared" si="24"/>
        <v>#REF!</v>
      </c>
      <c r="L75" s="107" t="e">
        <f>#REF!</f>
        <v>#REF!</v>
      </c>
      <c r="M75" s="12">
        <f t="shared" si="25"/>
        <v>115744.59</v>
      </c>
      <c r="N75" s="12" t="e">
        <f t="shared" si="26"/>
        <v>#REF!</v>
      </c>
      <c r="O75" s="149" t="e">
        <f t="shared" si="23"/>
        <v>#REF!</v>
      </c>
      <c r="P75" s="147" t="e">
        <f t="shared" ref="P75:P81" si="27">P74+O75</f>
        <v>#REF!</v>
      </c>
    </row>
    <row r="76" spans="2:18" s="31" customFormat="1" ht="42.6" customHeight="1">
      <c r="B76" s="27" t="s">
        <v>163</v>
      </c>
      <c r="C76" s="9">
        <v>96390</v>
      </c>
      <c r="D76" s="112" t="s">
        <v>169</v>
      </c>
      <c r="E76" s="9" t="s">
        <v>493</v>
      </c>
      <c r="F76" s="28"/>
      <c r="G76" s="29"/>
      <c r="H76" s="10" t="s">
        <v>4</v>
      </c>
      <c r="I76" s="13">
        <v>2307.98</v>
      </c>
      <c r="J76" s="13">
        <v>42.45</v>
      </c>
      <c r="K76" s="12" t="e">
        <f t="shared" si="24"/>
        <v>#REF!</v>
      </c>
      <c r="L76" s="107" t="e">
        <f>#REF!</f>
        <v>#REF!</v>
      </c>
      <c r="M76" s="12">
        <f t="shared" si="25"/>
        <v>97973.75</v>
      </c>
      <c r="N76" s="12" t="e">
        <f t="shared" si="26"/>
        <v>#REF!</v>
      </c>
      <c r="O76" s="149" t="e">
        <f t="shared" si="23"/>
        <v>#REF!</v>
      </c>
      <c r="P76" s="147" t="e">
        <f t="shared" si="27"/>
        <v>#REF!</v>
      </c>
    </row>
    <row r="77" spans="2:18" s="44" customFormat="1" ht="25.15" customHeight="1">
      <c r="B77" s="27" t="s">
        <v>165</v>
      </c>
      <c r="C77" s="9">
        <v>95877</v>
      </c>
      <c r="D77" s="112" t="s">
        <v>169</v>
      </c>
      <c r="E77" s="9" t="s">
        <v>175</v>
      </c>
      <c r="F77" s="28"/>
      <c r="G77" s="29"/>
      <c r="H77" s="10" t="s">
        <v>170</v>
      </c>
      <c r="I77" s="30">
        <v>71465.83</v>
      </c>
      <c r="J77" s="12">
        <v>0.83</v>
      </c>
      <c r="K77" s="12" t="e">
        <f t="shared" si="24"/>
        <v>#REF!</v>
      </c>
      <c r="L77" s="107" t="e">
        <f>#REF!</f>
        <v>#REF!</v>
      </c>
      <c r="M77" s="12">
        <f t="shared" si="25"/>
        <v>59316.63</v>
      </c>
      <c r="N77" s="12" t="e">
        <f t="shared" si="26"/>
        <v>#REF!</v>
      </c>
      <c r="O77" s="149" t="e">
        <f t="shared" si="23"/>
        <v>#REF!</v>
      </c>
      <c r="P77" s="147" t="e">
        <f t="shared" si="27"/>
        <v>#REF!</v>
      </c>
      <c r="Q77" s="143"/>
      <c r="R77" s="143"/>
    </row>
    <row r="78" spans="2:18" s="6" customFormat="1" ht="28.9" customHeight="1">
      <c r="B78" s="27" t="s">
        <v>461</v>
      </c>
      <c r="C78" s="9">
        <v>96401</v>
      </c>
      <c r="D78" s="112" t="s">
        <v>169</v>
      </c>
      <c r="E78" s="9" t="s">
        <v>172</v>
      </c>
      <c r="F78" s="28"/>
      <c r="G78" s="29"/>
      <c r="H78" s="10" t="s">
        <v>3</v>
      </c>
      <c r="I78" s="13">
        <v>13191.92</v>
      </c>
      <c r="J78" s="13">
        <v>4.3099999999999996</v>
      </c>
      <c r="K78" s="12" t="e">
        <f t="shared" si="24"/>
        <v>#REF!</v>
      </c>
      <c r="L78" s="107" t="e">
        <f>#REF!</f>
        <v>#REF!</v>
      </c>
      <c r="M78" s="12">
        <f t="shared" si="25"/>
        <v>56857.17</v>
      </c>
      <c r="N78" s="12" t="e">
        <f t="shared" si="26"/>
        <v>#REF!</v>
      </c>
      <c r="O78" s="149" t="e">
        <f t="shared" si="23"/>
        <v>#REF!</v>
      </c>
      <c r="P78" s="147" t="e">
        <f t="shared" si="27"/>
        <v>#REF!</v>
      </c>
    </row>
    <row r="79" spans="2:18" s="26" customFormat="1" ht="27" customHeight="1">
      <c r="B79" s="27" t="s">
        <v>462</v>
      </c>
      <c r="C79" s="9">
        <v>72943</v>
      </c>
      <c r="D79" s="112" t="s">
        <v>169</v>
      </c>
      <c r="E79" s="9" t="s">
        <v>173</v>
      </c>
      <c r="F79" s="28"/>
      <c r="G79" s="29"/>
      <c r="H79" s="10" t="s">
        <v>3</v>
      </c>
      <c r="I79" s="13">
        <v>3680</v>
      </c>
      <c r="J79" s="13">
        <v>1.36</v>
      </c>
      <c r="K79" s="12" t="e">
        <f t="shared" si="24"/>
        <v>#REF!</v>
      </c>
      <c r="L79" s="107" t="e">
        <f>#REF!</f>
        <v>#REF!</v>
      </c>
      <c r="M79" s="12">
        <f t="shared" si="25"/>
        <v>5004.8</v>
      </c>
      <c r="N79" s="12" t="e">
        <f t="shared" si="26"/>
        <v>#REF!</v>
      </c>
      <c r="O79" s="149" t="e">
        <f t="shared" si="23"/>
        <v>#REF!</v>
      </c>
      <c r="P79" s="147" t="e">
        <f>P78+O79</f>
        <v>#REF!</v>
      </c>
      <c r="R79" s="146"/>
    </row>
    <row r="80" spans="2:18" s="31" customFormat="1" ht="42.6" customHeight="1">
      <c r="B80" s="27" t="s">
        <v>463</v>
      </c>
      <c r="C80" s="9">
        <v>95993</v>
      </c>
      <c r="D80" s="112" t="s">
        <v>169</v>
      </c>
      <c r="E80" s="9" t="s">
        <v>174</v>
      </c>
      <c r="F80" s="28"/>
      <c r="G80" s="29"/>
      <c r="H80" s="10" t="s">
        <v>4</v>
      </c>
      <c r="I80" s="13">
        <v>697.7299999999999</v>
      </c>
      <c r="J80" s="13">
        <v>801.76</v>
      </c>
      <c r="K80" s="12" t="e">
        <f t="shared" si="24"/>
        <v>#REF!</v>
      </c>
      <c r="L80" s="107" t="e">
        <f>#REF!</f>
        <v>#REF!</v>
      </c>
      <c r="M80" s="12">
        <f t="shared" si="25"/>
        <v>559412</v>
      </c>
      <c r="N80" s="12" t="e">
        <f t="shared" si="26"/>
        <v>#REF!</v>
      </c>
      <c r="O80" s="149" t="e">
        <f t="shared" si="23"/>
        <v>#REF!</v>
      </c>
      <c r="P80" s="147" t="e">
        <f t="shared" si="27"/>
        <v>#REF!</v>
      </c>
    </row>
    <row r="81" spans="2:16" s="31" customFormat="1" ht="33" customHeight="1">
      <c r="B81" s="27" t="s">
        <v>464</v>
      </c>
      <c r="C81" s="9">
        <v>95875</v>
      </c>
      <c r="D81" s="112" t="s">
        <v>169</v>
      </c>
      <c r="E81" s="9" t="s">
        <v>176</v>
      </c>
      <c r="F81" s="28"/>
      <c r="G81" s="29"/>
      <c r="H81" s="10" t="s">
        <v>170</v>
      </c>
      <c r="I81" s="30">
        <v>5855.02</v>
      </c>
      <c r="J81" s="12">
        <v>1.08</v>
      </c>
      <c r="K81" s="12" t="e">
        <f t="shared" si="24"/>
        <v>#REF!</v>
      </c>
      <c r="L81" s="107" t="e">
        <f>#REF!</f>
        <v>#REF!</v>
      </c>
      <c r="M81" s="12">
        <f t="shared" si="25"/>
        <v>6323.42</v>
      </c>
      <c r="N81" s="12" t="e">
        <f t="shared" si="26"/>
        <v>#REF!</v>
      </c>
      <c r="O81" s="149" t="e">
        <f t="shared" si="23"/>
        <v>#REF!</v>
      </c>
      <c r="P81" s="147" t="e">
        <f t="shared" si="27"/>
        <v>#REF!</v>
      </c>
    </row>
    <row r="82" spans="2:16" s="31" customFormat="1" ht="33" customHeight="1">
      <c r="B82" s="27" t="s">
        <v>465</v>
      </c>
      <c r="C82" s="9" t="s">
        <v>373</v>
      </c>
      <c r="D82" s="112" t="s">
        <v>369</v>
      </c>
      <c r="E82" s="9" t="s">
        <v>371</v>
      </c>
      <c r="F82" s="28"/>
      <c r="G82" s="29"/>
      <c r="H82" s="10" t="s">
        <v>3</v>
      </c>
      <c r="I82" s="30" t="e">
        <f>#REF!</f>
        <v>#REF!</v>
      </c>
      <c r="J82" s="12">
        <v>15.749976365714287</v>
      </c>
      <c r="K82" s="12" t="e">
        <f>J82*(1+L82)</f>
        <v>#REF!</v>
      </c>
      <c r="L82" s="107" t="e">
        <f>#REF!</f>
        <v>#REF!</v>
      </c>
      <c r="M82" s="12" t="e">
        <f>TRUNC(I82*J82,2)</f>
        <v>#REF!</v>
      </c>
      <c r="N82" s="12" t="e">
        <f t="shared" ref="N82:N103" si="28">TRUNC(I82*K82,2)</f>
        <v>#REF!</v>
      </c>
      <c r="O82" s="149" t="e">
        <f t="shared" si="23"/>
        <v>#REF!</v>
      </c>
      <c r="P82" s="147" t="e">
        <f>P81+O82</f>
        <v>#REF!</v>
      </c>
    </row>
    <row r="83" spans="2:16" s="31" customFormat="1" ht="36" customHeight="1">
      <c r="B83" s="27" t="s">
        <v>466</v>
      </c>
      <c r="C83" s="9" t="s">
        <v>373</v>
      </c>
      <c r="D83" s="112" t="s">
        <v>369</v>
      </c>
      <c r="E83" s="9" t="s">
        <v>372</v>
      </c>
      <c r="F83" s="28"/>
      <c r="G83" s="29"/>
      <c r="H83" s="10" t="s">
        <v>3</v>
      </c>
      <c r="I83" s="30" t="e">
        <f>#REF!</f>
        <v>#REF!</v>
      </c>
      <c r="J83" s="12">
        <v>23.758234100000003</v>
      </c>
      <c r="K83" s="12" t="e">
        <f>J83*(1+L83)</f>
        <v>#REF!</v>
      </c>
      <c r="L83" s="107" t="e">
        <f>#REF!</f>
        <v>#REF!</v>
      </c>
      <c r="M83" s="12" t="e">
        <f>TRUNC(I83*J83,2)</f>
        <v>#REF!</v>
      </c>
      <c r="N83" s="12" t="e">
        <f t="shared" si="28"/>
        <v>#REF!</v>
      </c>
      <c r="O83" s="149" t="e">
        <f t="shared" si="23"/>
        <v>#REF!</v>
      </c>
      <c r="P83" s="147" t="e">
        <f>P82+O83</f>
        <v>#REF!</v>
      </c>
    </row>
    <row r="84" spans="2:16" s="31" customFormat="1" ht="33" customHeight="1">
      <c r="B84" s="27" t="s">
        <v>467</v>
      </c>
      <c r="C84" s="9" t="s">
        <v>373</v>
      </c>
      <c r="D84" s="112" t="s">
        <v>369</v>
      </c>
      <c r="E84" s="9" t="s">
        <v>370</v>
      </c>
      <c r="F84" s="28"/>
      <c r="G84" s="29"/>
      <c r="H84" s="10" t="s">
        <v>3</v>
      </c>
      <c r="I84" s="30" t="e">
        <f>#REF!</f>
        <v>#REF!</v>
      </c>
      <c r="J84" s="12">
        <v>348.47530975000001</v>
      </c>
      <c r="K84" s="12" t="e">
        <f>J84*(1+L84)</f>
        <v>#REF!</v>
      </c>
      <c r="L84" s="107" t="e">
        <f>#REF!</f>
        <v>#REF!</v>
      </c>
      <c r="M84" s="12" t="e">
        <f>TRUNC(I84*J84,2)</f>
        <v>#REF!</v>
      </c>
      <c r="N84" s="12" t="e">
        <f t="shared" si="28"/>
        <v>#REF!</v>
      </c>
      <c r="O84" s="149" t="e">
        <f t="shared" si="23"/>
        <v>#REF!</v>
      </c>
      <c r="P84" s="147" t="e">
        <f>P83+O84</f>
        <v>#REF!</v>
      </c>
    </row>
    <row r="85" spans="2:16" s="31" customFormat="1" ht="33" customHeight="1">
      <c r="B85" s="27" t="s">
        <v>498</v>
      </c>
      <c r="C85" s="9" t="s">
        <v>373</v>
      </c>
      <c r="D85" s="112" t="s">
        <v>369</v>
      </c>
      <c r="E85" s="9" t="s">
        <v>499</v>
      </c>
      <c r="F85" s="28"/>
      <c r="G85" s="29"/>
      <c r="H85" s="10" t="s">
        <v>500</v>
      </c>
      <c r="I85" s="30" t="e">
        <f>#REF!</f>
        <v>#REF!</v>
      </c>
      <c r="J85" s="12"/>
      <c r="K85" s="12">
        <v>17.162984182652277</v>
      </c>
      <c r="L85" s="107">
        <f>K85*(1+M85)</f>
        <v>17.162984182652277</v>
      </c>
      <c r="M85" s="12"/>
      <c r="N85" s="12" t="e">
        <f t="shared" si="28"/>
        <v>#REF!</v>
      </c>
      <c r="O85" s="149" t="e">
        <f t="shared" si="23"/>
        <v>#REF!</v>
      </c>
      <c r="P85" s="147" t="e">
        <f>#REF!+O85</f>
        <v>#REF!</v>
      </c>
    </row>
    <row r="86" spans="2:16" s="31" customFormat="1" ht="33" customHeight="1">
      <c r="B86" s="150" t="s">
        <v>501</v>
      </c>
      <c r="C86" s="153" t="s">
        <v>373</v>
      </c>
      <c r="D86" s="152" t="s">
        <v>369</v>
      </c>
      <c r="E86" s="153" t="s">
        <v>499</v>
      </c>
      <c r="F86" s="157"/>
      <c r="G86" s="158"/>
      <c r="H86" s="151" t="s">
        <v>500</v>
      </c>
      <c r="I86" s="161" t="e">
        <f>#REF!</f>
        <v>#REF!</v>
      </c>
      <c r="J86" s="155"/>
      <c r="K86" s="155">
        <v>52.964246824306798</v>
      </c>
      <c r="L86" s="156">
        <f>K86*(1+M86)</f>
        <v>52.964246824306798</v>
      </c>
      <c r="M86" s="155"/>
      <c r="N86" s="155" t="e">
        <f t="shared" si="28"/>
        <v>#REF!</v>
      </c>
      <c r="O86" s="159" t="e">
        <f t="shared" si="23"/>
        <v>#REF!</v>
      </c>
      <c r="P86" s="160" t="e">
        <f t="shared" ref="P86:P103" si="29">P85+O86</f>
        <v>#REF!</v>
      </c>
    </row>
    <row r="87" spans="2:16" s="31" customFormat="1" ht="33" customHeight="1">
      <c r="B87" s="27" t="s">
        <v>503</v>
      </c>
      <c r="C87" s="9" t="s">
        <v>502</v>
      </c>
      <c r="D87" s="112" t="s">
        <v>178</v>
      </c>
      <c r="E87" s="9" t="s">
        <v>504</v>
      </c>
      <c r="F87" s="28"/>
      <c r="G87" s="29"/>
      <c r="H87" s="10" t="s">
        <v>3</v>
      </c>
      <c r="I87" s="30" t="e">
        <f>#REF!</f>
        <v>#REF!</v>
      </c>
      <c r="J87" s="12"/>
      <c r="K87" s="12">
        <v>15.123571135738588</v>
      </c>
      <c r="L87" s="107"/>
      <c r="M87" s="12"/>
      <c r="N87" s="12" t="e">
        <f t="shared" si="28"/>
        <v>#REF!</v>
      </c>
      <c r="O87" s="149" t="e">
        <f t="shared" si="23"/>
        <v>#REF!</v>
      </c>
      <c r="P87" s="147" t="e">
        <f t="shared" si="29"/>
        <v>#REF!</v>
      </c>
    </row>
    <row r="88" spans="2:16" s="31" customFormat="1" ht="18" customHeight="1">
      <c r="B88" s="27" t="s">
        <v>343</v>
      </c>
      <c r="C88" s="10" t="s">
        <v>315</v>
      </c>
      <c r="D88" s="112" t="s">
        <v>178</v>
      </c>
      <c r="E88" s="9" t="s">
        <v>316</v>
      </c>
      <c r="F88" s="28"/>
      <c r="G88" s="29"/>
      <c r="H88" s="10" t="s">
        <v>205</v>
      </c>
      <c r="I88" s="11" t="e">
        <f>#REF!</f>
        <v>#REF!</v>
      </c>
      <c r="J88" s="12">
        <v>40.67</v>
      </c>
      <c r="K88" s="12" t="e">
        <f t="shared" ref="K88:K103" si="30">J88*(1+L88)</f>
        <v>#REF!</v>
      </c>
      <c r="L88" s="107" t="e">
        <f>#REF!</f>
        <v>#REF!</v>
      </c>
      <c r="M88" s="12" t="e">
        <f t="shared" ref="M88:M103" si="31">TRUNC(I88*J88,2)</f>
        <v>#REF!</v>
      </c>
      <c r="N88" s="12" t="e">
        <f t="shared" si="28"/>
        <v>#REF!</v>
      </c>
      <c r="O88" s="149" t="e">
        <f t="shared" si="23"/>
        <v>#REF!</v>
      </c>
      <c r="P88" s="147" t="e">
        <f t="shared" si="29"/>
        <v>#REF!</v>
      </c>
    </row>
    <row r="89" spans="2:16" s="31" customFormat="1" ht="18" customHeight="1">
      <c r="B89" s="27" t="s">
        <v>346</v>
      </c>
      <c r="C89" s="10" t="s">
        <v>317</v>
      </c>
      <c r="D89" s="112" t="s">
        <v>178</v>
      </c>
      <c r="E89" s="9" t="s">
        <v>318</v>
      </c>
      <c r="F89" s="28"/>
      <c r="G89" s="29"/>
      <c r="H89" s="10" t="s">
        <v>205</v>
      </c>
      <c r="I89" s="11" t="e">
        <f>#REF!</f>
        <v>#REF!</v>
      </c>
      <c r="J89" s="12">
        <v>22.8</v>
      </c>
      <c r="K89" s="12" t="e">
        <f t="shared" si="30"/>
        <v>#REF!</v>
      </c>
      <c r="L89" s="107" t="e">
        <f>#REF!</f>
        <v>#REF!</v>
      </c>
      <c r="M89" s="12" t="e">
        <f t="shared" si="31"/>
        <v>#REF!</v>
      </c>
      <c r="N89" s="12" t="e">
        <f t="shared" si="28"/>
        <v>#REF!</v>
      </c>
      <c r="O89" s="149" t="e">
        <f t="shared" si="23"/>
        <v>#REF!</v>
      </c>
      <c r="P89" s="147" t="e">
        <f t="shared" si="29"/>
        <v>#REF!</v>
      </c>
    </row>
    <row r="90" spans="2:16" s="31" customFormat="1" ht="18" customHeight="1">
      <c r="B90" s="27" t="s">
        <v>347</v>
      </c>
      <c r="C90" s="10" t="s">
        <v>319</v>
      </c>
      <c r="D90" s="112" t="s">
        <v>178</v>
      </c>
      <c r="E90" s="9" t="s">
        <v>320</v>
      </c>
      <c r="F90" s="28"/>
      <c r="G90" s="29"/>
      <c r="H90" s="10" t="s">
        <v>200</v>
      </c>
      <c r="I90" s="11" t="e">
        <f>#REF!</f>
        <v>#REF!</v>
      </c>
      <c r="J90" s="12">
        <v>26.95</v>
      </c>
      <c r="K90" s="12" t="e">
        <f t="shared" si="30"/>
        <v>#REF!</v>
      </c>
      <c r="L90" s="107" t="e">
        <f>#REF!</f>
        <v>#REF!</v>
      </c>
      <c r="M90" s="12" t="e">
        <f t="shared" si="31"/>
        <v>#REF!</v>
      </c>
      <c r="N90" s="12" t="e">
        <f t="shared" si="28"/>
        <v>#REF!</v>
      </c>
      <c r="O90" s="149" t="e">
        <f t="shared" si="23"/>
        <v>#REF!</v>
      </c>
      <c r="P90" s="147" t="e">
        <f t="shared" si="29"/>
        <v>#REF!</v>
      </c>
    </row>
    <row r="91" spans="2:16" s="31" customFormat="1" ht="18" customHeight="1">
      <c r="B91" s="27" t="s">
        <v>348</v>
      </c>
      <c r="C91" s="10" t="s">
        <v>321</v>
      </c>
      <c r="D91" s="112" t="s">
        <v>178</v>
      </c>
      <c r="E91" s="9" t="s">
        <v>322</v>
      </c>
      <c r="F91" s="28"/>
      <c r="G91" s="29"/>
      <c r="H91" s="10" t="s">
        <v>229</v>
      </c>
      <c r="I91" s="11" t="e">
        <f>#REF!</f>
        <v>#REF!</v>
      </c>
      <c r="J91" s="12">
        <v>11.69</v>
      </c>
      <c r="K91" s="12" t="e">
        <f t="shared" si="30"/>
        <v>#REF!</v>
      </c>
      <c r="L91" s="107" t="e">
        <f>#REF!</f>
        <v>#REF!</v>
      </c>
      <c r="M91" s="12" t="e">
        <f t="shared" si="31"/>
        <v>#REF!</v>
      </c>
      <c r="N91" s="12" t="e">
        <f t="shared" si="28"/>
        <v>#REF!</v>
      </c>
      <c r="O91" s="149" t="e">
        <f t="shared" si="23"/>
        <v>#REF!</v>
      </c>
      <c r="P91" s="147" t="e">
        <f t="shared" si="29"/>
        <v>#REF!</v>
      </c>
    </row>
    <row r="92" spans="2:16" s="31" customFormat="1" ht="18" customHeight="1">
      <c r="B92" s="27" t="s">
        <v>349</v>
      </c>
      <c r="C92" s="10" t="s">
        <v>323</v>
      </c>
      <c r="D92" s="112" t="s">
        <v>178</v>
      </c>
      <c r="E92" s="9" t="s">
        <v>324</v>
      </c>
      <c r="F92" s="28"/>
      <c r="G92" s="29"/>
      <c r="H92" s="10" t="s">
        <v>200</v>
      </c>
      <c r="I92" s="11" t="e">
        <f>#REF!</f>
        <v>#REF!</v>
      </c>
      <c r="J92" s="12">
        <v>12.55</v>
      </c>
      <c r="K92" s="12" t="e">
        <f t="shared" si="30"/>
        <v>#REF!</v>
      </c>
      <c r="L92" s="107" t="e">
        <f>#REF!</f>
        <v>#REF!</v>
      </c>
      <c r="M92" s="12" t="e">
        <f t="shared" si="31"/>
        <v>#REF!</v>
      </c>
      <c r="N92" s="12" t="e">
        <f t="shared" si="28"/>
        <v>#REF!</v>
      </c>
      <c r="O92" s="149" t="e">
        <f t="shared" si="23"/>
        <v>#REF!</v>
      </c>
      <c r="P92" s="147" t="e">
        <f t="shared" si="29"/>
        <v>#REF!</v>
      </c>
    </row>
    <row r="93" spans="2:16" s="31" customFormat="1" ht="18" customHeight="1">
      <c r="B93" s="27" t="s">
        <v>350</v>
      </c>
      <c r="C93" s="10" t="s">
        <v>326</v>
      </c>
      <c r="D93" s="112" t="s">
        <v>178</v>
      </c>
      <c r="E93" s="9" t="s">
        <v>327</v>
      </c>
      <c r="F93" s="28"/>
      <c r="G93" s="29"/>
      <c r="H93" s="10" t="s">
        <v>187</v>
      </c>
      <c r="I93" s="11" t="e">
        <f>#REF!</f>
        <v>#REF!</v>
      </c>
      <c r="J93" s="12">
        <v>6.45</v>
      </c>
      <c r="K93" s="12" t="e">
        <f t="shared" si="30"/>
        <v>#REF!</v>
      </c>
      <c r="L93" s="107" t="e">
        <f>#REF!</f>
        <v>#REF!</v>
      </c>
      <c r="M93" s="12" t="e">
        <f t="shared" si="31"/>
        <v>#REF!</v>
      </c>
      <c r="N93" s="12" t="e">
        <f t="shared" si="28"/>
        <v>#REF!</v>
      </c>
      <c r="O93" s="149" t="e">
        <f t="shared" si="23"/>
        <v>#REF!</v>
      </c>
      <c r="P93" s="147" t="e">
        <f t="shared" si="29"/>
        <v>#REF!</v>
      </c>
    </row>
    <row r="94" spans="2:16" s="31" customFormat="1" ht="18" customHeight="1">
      <c r="B94" s="27" t="s">
        <v>351</v>
      </c>
      <c r="C94" s="10" t="s">
        <v>328</v>
      </c>
      <c r="D94" s="112" t="s">
        <v>178</v>
      </c>
      <c r="E94" s="9" t="s">
        <v>329</v>
      </c>
      <c r="F94" s="28"/>
      <c r="G94" s="29"/>
      <c r="H94" s="10" t="s">
        <v>229</v>
      </c>
      <c r="I94" s="11" t="e">
        <f>#REF!</f>
        <v>#REF!</v>
      </c>
      <c r="J94" s="12">
        <v>96.42</v>
      </c>
      <c r="K94" s="12" t="e">
        <f t="shared" si="30"/>
        <v>#REF!</v>
      </c>
      <c r="L94" s="107" t="e">
        <f>#REF!</f>
        <v>#REF!</v>
      </c>
      <c r="M94" s="12" t="e">
        <f t="shared" si="31"/>
        <v>#REF!</v>
      </c>
      <c r="N94" s="12" t="e">
        <f t="shared" si="28"/>
        <v>#REF!</v>
      </c>
      <c r="O94" s="149" t="e">
        <f t="shared" si="23"/>
        <v>#REF!</v>
      </c>
      <c r="P94" s="147" t="e">
        <f t="shared" si="29"/>
        <v>#REF!</v>
      </c>
    </row>
    <row r="95" spans="2:16" s="31" customFormat="1" ht="18" customHeight="1">
      <c r="B95" s="27" t="s">
        <v>356</v>
      </c>
      <c r="C95" s="10" t="s">
        <v>330</v>
      </c>
      <c r="D95" s="112" t="s">
        <v>178</v>
      </c>
      <c r="E95" s="9" t="s">
        <v>331</v>
      </c>
      <c r="F95" s="28"/>
      <c r="G95" s="29"/>
      <c r="H95" s="10" t="s">
        <v>229</v>
      </c>
      <c r="I95" s="11" t="e">
        <f>#REF!</f>
        <v>#REF!</v>
      </c>
      <c r="J95" s="12">
        <v>98</v>
      </c>
      <c r="K95" s="12" t="e">
        <f t="shared" si="30"/>
        <v>#REF!</v>
      </c>
      <c r="L95" s="107" t="e">
        <f>#REF!</f>
        <v>#REF!</v>
      </c>
      <c r="M95" s="12" t="e">
        <f t="shared" si="31"/>
        <v>#REF!</v>
      </c>
      <c r="N95" s="12" t="e">
        <f t="shared" si="28"/>
        <v>#REF!</v>
      </c>
      <c r="O95" s="149" t="e">
        <f t="shared" si="23"/>
        <v>#REF!</v>
      </c>
      <c r="P95" s="147" t="e">
        <f t="shared" si="29"/>
        <v>#REF!</v>
      </c>
    </row>
    <row r="96" spans="2:16" s="31" customFormat="1" ht="18" customHeight="1">
      <c r="B96" s="27" t="s">
        <v>352</v>
      </c>
      <c r="C96" s="10" t="s">
        <v>358</v>
      </c>
      <c r="D96" s="112" t="s">
        <v>178</v>
      </c>
      <c r="E96" s="9" t="s">
        <v>359</v>
      </c>
      <c r="F96" s="28"/>
      <c r="G96" s="29"/>
      <c r="H96" s="10" t="s">
        <v>187</v>
      </c>
      <c r="I96" s="11" t="e">
        <f>#REF!</f>
        <v>#REF!</v>
      </c>
      <c r="J96" s="12">
        <v>56.05</v>
      </c>
      <c r="K96" s="12" t="e">
        <f t="shared" si="30"/>
        <v>#REF!</v>
      </c>
      <c r="L96" s="107" t="e">
        <f>#REF!</f>
        <v>#REF!</v>
      </c>
      <c r="M96" s="12" t="e">
        <f t="shared" si="31"/>
        <v>#REF!</v>
      </c>
      <c r="N96" s="12" t="e">
        <f t="shared" si="28"/>
        <v>#REF!</v>
      </c>
      <c r="O96" s="149" t="e">
        <f t="shared" si="23"/>
        <v>#REF!</v>
      </c>
      <c r="P96" s="147" t="e">
        <f t="shared" si="29"/>
        <v>#REF!</v>
      </c>
    </row>
    <row r="97" spans="2:18" s="31" customFormat="1" ht="18" customHeight="1">
      <c r="B97" s="27" t="s">
        <v>353</v>
      </c>
      <c r="C97" s="10" t="s">
        <v>332</v>
      </c>
      <c r="D97" s="112" t="s">
        <v>178</v>
      </c>
      <c r="E97" s="9" t="s">
        <v>333</v>
      </c>
      <c r="F97" s="28"/>
      <c r="G97" s="29"/>
      <c r="H97" s="10" t="s">
        <v>187</v>
      </c>
      <c r="I97" s="11" t="e">
        <f>#REF!</f>
        <v>#REF!</v>
      </c>
      <c r="J97" s="12">
        <v>48.07</v>
      </c>
      <c r="K97" s="12" t="e">
        <f t="shared" si="30"/>
        <v>#REF!</v>
      </c>
      <c r="L97" s="107" t="e">
        <f>#REF!</f>
        <v>#REF!</v>
      </c>
      <c r="M97" s="12" t="e">
        <f t="shared" si="31"/>
        <v>#REF!</v>
      </c>
      <c r="N97" s="12" t="e">
        <f t="shared" si="28"/>
        <v>#REF!</v>
      </c>
      <c r="O97" s="149" t="e">
        <f t="shared" si="23"/>
        <v>#REF!</v>
      </c>
      <c r="P97" s="147" t="e">
        <f t="shared" si="29"/>
        <v>#REF!</v>
      </c>
    </row>
    <row r="98" spans="2:18" s="31" customFormat="1" ht="18" customHeight="1">
      <c r="B98" s="27" t="s">
        <v>362</v>
      </c>
      <c r="C98" s="10" t="s">
        <v>360</v>
      </c>
      <c r="D98" s="112" t="s">
        <v>178</v>
      </c>
      <c r="E98" s="9" t="s">
        <v>361</v>
      </c>
      <c r="F98" s="28"/>
      <c r="G98" s="29"/>
      <c r="H98" s="10" t="s">
        <v>187</v>
      </c>
      <c r="I98" s="11" t="e">
        <f>#REF!</f>
        <v>#REF!</v>
      </c>
      <c r="J98" s="12">
        <v>32.03</v>
      </c>
      <c r="K98" s="12" t="e">
        <f t="shared" si="30"/>
        <v>#REF!</v>
      </c>
      <c r="L98" s="107" t="e">
        <f>#REF!</f>
        <v>#REF!</v>
      </c>
      <c r="M98" s="12" t="e">
        <f t="shared" si="31"/>
        <v>#REF!</v>
      </c>
      <c r="N98" s="12" t="e">
        <f t="shared" si="28"/>
        <v>#REF!</v>
      </c>
      <c r="O98" s="149" t="e">
        <f t="shared" si="23"/>
        <v>#REF!</v>
      </c>
      <c r="P98" s="147" t="e">
        <f t="shared" si="29"/>
        <v>#REF!</v>
      </c>
    </row>
    <row r="99" spans="2:18" s="31" customFormat="1" ht="18" customHeight="1">
      <c r="B99" s="27" t="s">
        <v>363</v>
      </c>
      <c r="C99" s="10" t="s">
        <v>495</v>
      </c>
      <c r="D99" s="112" t="s">
        <v>178</v>
      </c>
      <c r="E99" s="9" t="s">
        <v>496</v>
      </c>
      <c r="F99" s="28"/>
      <c r="G99" s="29"/>
      <c r="H99" s="10" t="s">
        <v>187</v>
      </c>
      <c r="I99" s="11" t="e">
        <f>#REF!</f>
        <v>#REF!</v>
      </c>
      <c r="J99" s="12">
        <v>43.65</v>
      </c>
      <c r="K99" s="12" t="e">
        <f t="shared" si="30"/>
        <v>#REF!</v>
      </c>
      <c r="L99" s="107" t="e">
        <f>#REF!</f>
        <v>#REF!</v>
      </c>
      <c r="M99" s="12" t="e">
        <f t="shared" si="31"/>
        <v>#REF!</v>
      </c>
      <c r="N99" s="12" t="e">
        <f t="shared" si="28"/>
        <v>#REF!</v>
      </c>
      <c r="O99" s="149" t="e">
        <f t="shared" si="23"/>
        <v>#REF!</v>
      </c>
      <c r="P99" s="147" t="e">
        <f t="shared" si="29"/>
        <v>#REF!</v>
      </c>
    </row>
    <row r="100" spans="2:18" s="31" customFormat="1" ht="18" customHeight="1">
      <c r="B100" s="150" t="s">
        <v>494</v>
      </c>
      <c r="C100" s="151" t="s">
        <v>334</v>
      </c>
      <c r="D100" s="152" t="s">
        <v>178</v>
      </c>
      <c r="E100" s="153" t="s">
        <v>335</v>
      </c>
      <c r="F100" s="157"/>
      <c r="G100" s="158"/>
      <c r="H100" s="151" t="s">
        <v>187</v>
      </c>
      <c r="I100" s="154" t="e">
        <f>#REF!</f>
        <v>#REF!</v>
      </c>
      <c r="J100" s="155">
        <v>42.72</v>
      </c>
      <c r="K100" s="155" t="e">
        <f t="shared" si="30"/>
        <v>#REF!</v>
      </c>
      <c r="L100" s="156" t="e">
        <f>#REF!</f>
        <v>#REF!</v>
      </c>
      <c r="M100" s="155" t="e">
        <f t="shared" si="31"/>
        <v>#REF!</v>
      </c>
      <c r="N100" s="155" t="e">
        <f t="shared" si="28"/>
        <v>#REF!</v>
      </c>
      <c r="O100" s="159" t="e">
        <f>N100/$N$123</f>
        <v>#REF!</v>
      </c>
      <c r="P100" s="160" t="e">
        <f t="shared" si="29"/>
        <v>#REF!</v>
      </c>
    </row>
    <row r="101" spans="2:18" s="44" customFormat="1" ht="19.899999999999999" customHeight="1">
      <c r="B101" s="27" t="s">
        <v>354</v>
      </c>
      <c r="C101" s="10" t="s">
        <v>336</v>
      </c>
      <c r="D101" s="112" t="s">
        <v>178</v>
      </c>
      <c r="E101" s="9" t="s">
        <v>337</v>
      </c>
      <c r="F101" s="28"/>
      <c r="G101" s="29"/>
      <c r="H101" s="10" t="s">
        <v>187</v>
      </c>
      <c r="I101" s="11" t="e">
        <f>#REF!</f>
        <v>#REF!</v>
      </c>
      <c r="J101" s="12">
        <v>62.05</v>
      </c>
      <c r="K101" s="12" t="e">
        <f t="shared" si="30"/>
        <v>#REF!</v>
      </c>
      <c r="L101" s="107" t="e">
        <f>#REF!</f>
        <v>#REF!</v>
      </c>
      <c r="M101" s="12" t="e">
        <f t="shared" si="31"/>
        <v>#REF!</v>
      </c>
      <c r="N101" s="12" t="e">
        <f t="shared" si="28"/>
        <v>#REF!</v>
      </c>
      <c r="O101" s="149" t="e">
        <f>N101/$N$123</f>
        <v>#REF!</v>
      </c>
      <c r="P101" s="147" t="e">
        <f t="shared" si="29"/>
        <v>#REF!</v>
      </c>
      <c r="Q101" s="143"/>
      <c r="R101" s="143"/>
    </row>
    <row r="102" spans="2:18" s="6" customFormat="1" ht="19.149999999999999" customHeight="1">
      <c r="B102" s="27" t="s">
        <v>355</v>
      </c>
      <c r="C102" s="10" t="s">
        <v>338</v>
      </c>
      <c r="D102" s="112" t="s">
        <v>178</v>
      </c>
      <c r="E102" s="9" t="s">
        <v>339</v>
      </c>
      <c r="F102" s="28"/>
      <c r="G102" s="29"/>
      <c r="H102" s="10" t="s">
        <v>187</v>
      </c>
      <c r="I102" s="11" t="e">
        <f>#REF!</f>
        <v>#REF!</v>
      </c>
      <c r="J102" s="12">
        <v>21.9</v>
      </c>
      <c r="K102" s="12" t="e">
        <f t="shared" si="30"/>
        <v>#REF!</v>
      </c>
      <c r="L102" s="107" t="e">
        <f>#REF!</f>
        <v>#REF!</v>
      </c>
      <c r="M102" s="12" t="e">
        <f t="shared" si="31"/>
        <v>#REF!</v>
      </c>
      <c r="N102" s="12" t="e">
        <f t="shared" si="28"/>
        <v>#REF!</v>
      </c>
      <c r="O102" s="149" t="e">
        <f>N102/$N$123</f>
        <v>#REF!</v>
      </c>
      <c r="P102" s="147" t="e">
        <f t="shared" si="29"/>
        <v>#REF!</v>
      </c>
    </row>
    <row r="103" spans="2:18" s="31" customFormat="1" ht="18" customHeight="1">
      <c r="B103" s="27" t="s">
        <v>468</v>
      </c>
      <c r="C103" s="10" t="s">
        <v>367</v>
      </c>
      <c r="D103" s="112" t="s">
        <v>178</v>
      </c>
      <c r="E103" s="9" t="s">
        <v>368</v>
      </c>
      <c r="F103" s="28"/>
      <c r="G103" s="29"/>
      <c r="H103" s="10" t="s">
        <v>7</v>
      </c>
      <c r="I103" s="11" t="e">
        <f>#REF!</f>
        <v>#REF!</v>
      </c>
      <c r="J103" s="12">
        <v>190.54</v>
      </c>
      <c r="K103" s="12" t="e">
        <f t="shared" si="30"/>
        <v>#REF!</v>
      </c>
      <c r="L103" s="107" t="e">
        <f>#REF!</f>
        <v>#REF!</v>
      </c>
      <c r="M103" s="12" t="e">
        <f t="shared" si="31"/>
        <v>#REF!</v>
      </c>
      <c r="N103" s="12" t="e">
        <f t="shared" si="28"/>
        <v>#REF!</v>
      </c>
      <c r="O103" s="149" t="e">
        <f>N103/$N$123</f>
        <v>#REF!</v>
      </c>
      <c r="P103" s="147" t="e">
        <f t="shared" si="29"/>
        <v>#REF!</v>
      </c>
      <c r="R103" s="167"/>
    </row>
    <row r="104" spans="2:18" s="31" customFormat="1" ht="18" customHeight="1">
      <c r="B104" s="27"/>
      <c r="C104" s="10"/>
      <c r="D104" s="112"/>
      <c r="E104" s="9"/>
      <c r="F104" s="28"/>
      <c r="G104" s="29"/>
      <c r="H104" s="10"/>
      <c r="I104" s="11"/>
      <c r="J104" s="12"/>
      <c r="K104" s="12"/>
      <c r="L104" s="107"/>
      <c r="M104" s="12"/>
      <c r="N104" s="12"/>
      <c r="O104" s="149"/>
      <c r="P104" s="147"/>
      <c r="R104" s="167"/>
    </row>
    <row r="105" spans="2:18" s="31" customFormat="1" ht="18" customHeight="1">
      <c r="B105" s="27"/>
      <c r="C105" s="10"/>
      <c r="D105" s="112"/>
      <c r="E105" s="9"/>
      <c r="F105" s="28"/>
      <c r="G105" s="29"/>
      <c r="H105" s="10"/>
      <c r="I105" s="11"/>
      <c r="J105" s="12"/>
      <c r="K105" s="12"/>
      <c r="L105" s="107"/>
      <c r="M105" s="12"/>
      <c r="N105" s="12"/>
      <c r="O105" s="149"/>
      <c r="P105" s="147"/>
      <c r="R105" s="167"/>
    </row>
    <row r="106" spans="2:18" s="31" customFormat="1" ht="18" customHeight="1">
      <c r="B106" s="27"/>
      <c r="C106" s="10"/>
      <c r="D106" s="112"/>
      <c r="E106" s="9"/>
      <c r="F106" s="28"/>
      <c r="G106" s="29"/>
      <c r="H106" s="10"/>
      <c r="I106" s="11"/>
      <c r="J106" s="12"/>
      <c r="K106" s="12"/>
      <c r="L106" s="107"/>
      <c r="M106" s="12"/>
      <c r="N106" s="12"/>
      <c r="O106" s="149"/>
      <c r="P106" s="147"/>
      <c r="R106" s="167"/>
    </row>
    <row r="107" spans="2:18" s="31" customFormat="1" ht="18" customHeight="1">
      <c r="B107" s="27"/>
      <c r="C107" s="10"/>
      <c r="D107" s="112"/>
      <c r="E107" s="9"/>
      <c r="F107" s="28"/>
      <c r="G107" s="29"/>
      <c r="H107" s="10"/>
      <c r="I107" s="11"/>
      <c r="J107" s="12"/>
      <c r="K107" s="12"/>
      <c r="L107" s="107"/>
      <c r="M107" s="12"/>
      <c r="N107" s="12"/>
      <c r="O107" s="149"/>
      <c r="P107" s="147"/>
      <c r="R107" s="167"/>
    </row>
    <row r="108" spans="2:18" s="31" customFormat="1" ht="18" customHeight="1">
      <c r="B108" s="27"/>
      <c r="C108" s="10"/>
      <c r="D108" s="112"/>
      <c r="E108" s="9"/>
      <c r="F108" s="28"/>
      <c r="G108" s="29"/>
      <c r="H108" s="10"/>
      <c r="I108" s="11"/>
      <c r="J108" s="12"/>
      <c r="K108" s="12"/>
      <c r="L108" s="107"/>
      <c r="M108" s="12"/>
      <c r="N108" s="12"/>
      <c r="O108" s="149"/>
      <c r="P108" s="147"/>
      <c r="R108" s="167"/>
    </row>
    <row r="109" spans="2:18" s="31" customFormat="1" ht="18" customHeight="1">
      <c r="B109" s="27"/>
      <c r="C109" s="10"/>
      <c r="D109" s="112"/>
      <c r="E109" s="9"/>
      <c r="F109" s="28"/>
      <c r="G109" s="29"/>
      <c r="H109" s="10"/>
      <c r="I109" s="11"/>
      <c r="J109" s="12"/>
      <c r="K109" s="12"/>
      <c r="L109" s="107"/>
      <c r="M109" s="12"/>
      <c r="N109" s="12"/>
      <c r="O109" s="149"/>
      <c r="P109" s="147"/>
      <c r="R109" s="167"/>
    </row>
    <row r="110" spans="2:18" s="31" customFormat="1" ht="18" customHeight="1">
      <c r="B110" s="27"/>
      <c r="C110" s="10"/>
      <c r="D110" s="112"/>
      <c r="E110" s="9"/>
      <c r="F110" s="28"/>
      <c r="G110" s="29"/>
      <c r="H110" s="10"/>
      <c r="I110" s="11"/>
      <c r="J110" s="12"/>
      <c r="K110" s="12"/>
      <c r="L110" s="107"/>
      <c r="M110" s="12"/>
      <c r="N110" s="12"/>
      <c r="O110" s="149"/>
      <c r="P110" s="147"/>
      <c r="R110" s="167"/>
    </row>
    <row r="111" spans="2:18" s="31" customFormat="1" ht="18" customHeight="1">
      <c r="B111" s="27"/>
      <c r="C111" s="10"/>
      <c r="D111" s="112"/>
      <c r="E111" s="9"/>
      <c r="F111" s="28"/>
      <c r="G111" s="29"/>
      <c r="H111" s="10"/>
      <c r="I111" s="11"/>
      <c r="J111" s="12"/>
      <c r="K111" s="12"/>
      <c r="L111" s="107"/>
      <c r="M111" s="12"/>
      <c r="N111" s="12"/>
      <c r="O111" s="149"/>
      <c r="P111" s="147"/>
      <c r="R111" s="167"/>
    </row>
    <row r="112" spans="2:18" s="31" customFormat="1" ht="18" customHeight="1">
      <c r="B112" s="27"/>
      <c r="C112" s="10"/>
      <c r="D112" s="112"/>
      <c r="E112" s="9"/>
      <c r="F112" s="28"/>
      <c r="G112" s="29"/>
      <c r="H112" s="10"/>
      <c r="I112" s="11"/>
      <c r="J112" s="12"/>
      <c r="K112" s="12"/>
      <c r="L112" s="107"/>
      <c r="M112" s="12"/>
      <c r="N112" s="12"/>
      <c r="O112" s="149"/>
      <c r="P112" s="147"/>
      <c r="R112" s="167"/>
    </row>
    <row r="113" spans="2:19" s="31" customFormat="1" ht="18" customHeight="1">
      <c r="B113" s="27"/>
      <c r="C113" s="10"/>
      <c r="D113" s="112"/>
      <c r="E113" s="9"/>
      <c r="F113" s="28"/>
      <c r="G113" s="29"/>
      <c r="H113" s="10"/>
      <c r="I113" s="11"/>
      <c r="J113" s="12"/>
      <c r="K113" s="12"/>
      <c r="L113" s="107"/>
      <c r="M113" s="12"/>
      <c r="N113" s="12"/>
      <c r="O113" s="149"/>
      <c r="P113" s="147"/>
      <c r="R113" s="167"/>
    </row>
    <row r="114" spans="2:19" s="31" customFormat="1" ht="18" customHeight="1">
      <c r="B114" s="27"/>
      <c r="C114" s="10"/>
      <c r="D114" s="112"/>
      <c r="E114" s="9"/>
      <c r="F114" s="28"/>
      <c r="G114" s="29"/>
      <c r="H114" s="10"/>
      <c r="I114" s="11"/>
      <c r="J114" s="12"/>
      <c r="K114" s="12"/>
      <c r="L114" s="107"/>
      <c r="M114" s="12"/>
      <c r="N114" s="12"/>
      <c r="O114" s="149"/>
      <c r="P114" s="147"/>
      <c r="R114" s="167"/>
    </row>
    <row r="115" spans="2:19" s="31" customFormat="1" ht="18" customHeight="1">
      <c r="B115" s="27"/>
      <c r="C115" s="10"/>
      <c r="D115" s="112"/>
      <c r="E115" s="9"/>
      <c r="F115" s="28"/>
      <c r="G115" s="29"/>
      <c r="H115" s="10"/>
      <c r="I115" s="11"/>
      <c r="J115" s="12"/>
      <c r="K115" s="12"/>
      <c r="L115" s="107"/>
      <c r="M115" s="12"/>
      <c r="N115" s="12"/>
      <c r="O115" s="149"/>
      <c r="P115" s="147"/>
      <c r="R115" s="167"/>
    </row>
    <row r="116" spans="2:19" s="31" customFormat="1" ht="18" customHeight="1">
      <c r="B116" s="27"/>
      <c r="C116" s="10"/>
      <c r="D116" s="112"/>
      <c r="E116" s="9"/>
      <c r="F116" s="28"/>
      <c r="G116" s="29"/>
      <c r="H116" s="10"/>
      <c r="I116" s="11"/>
      <c r="J116" s="12"/>
      <c r="K116" s="12"/>
      <c r="L116" s="107"/>
      <c r="M116" s="12"/>
      <c r="N116" s="12"/>
      <c r="O116" s="149"/>
      <c r="P116" s="147"/>
      <c r="R116" s="167"/>
    </row>
    <row r="117" spans="2:19" s="31" customFormat="1" ht="18" customHeight="1">
      <c r="B117" s="27"/>
      <c r="C117" s="10"/>
      <c r="D117" s="112"/>
      <c r="E117" s="9"/>
      <c r="F117" s="28"/>
      <c r="G117" s="29"/>
      <c r="H117" s="10"/>
      <c r="I117" s="11"/>
      <c r="J117" s="12"/>
      <c r="K117" s="12"/>
      <c r="L117" s="107"/>
      <c r="M117" s="12"/>
      <c r="N117" s="12"/>
      <c r="O117" s="149"/>
      <c r="P117" s="147"/>
      <c r="R117" s="167"/>
    </row>
    <row r="118" spans="2:19" s="31" customFormat="1" ht="18" customHeight="1">
      <c r="B118" s="27"/>
      <c r="C118" s="10"/>
      <c r="D118" s="112"/>
      <c r="E118" s="9"/>
      <c r="F118" s="28"/>
      <c r="G118" s="29"/>
      <c r="H118" s="10"/>
      <c r="I118" s="11"/>
      <c r="J118" s="12"/>
      <c r="K118" s="12"/>
      <c r="L118" s="107"/>
      <c r="M118" s="12"/>
      <c r="N118" s="12"/>
      <c r="O118" s="149"/>
      <c r="P118" s="147"/>
      <c r="R118" s="167"/>
    </row>
    <row r="119" spans="2:19" s="31" customFormat="1" ht="18" customHeight="1">
      <c r="B119" s="27"/>
      <c r="C119" s="10"/>
      <c r="D119" s="112"/>
      <c r="E119" s="9"/>
      <c r="F119" s="28"/>
      <c r="G119" s="29"/>
      <c r="H119" s="10"/>
      <c r="I119" s="11"/>
      <c r="J119" s="12"/>
      <c r="K119" s="12"/>
      <c r="L119" s="107"/>
      <c r="M119" s="12"/>
      <c r="N119" s="12"/>
      <c r="O119" s="149"/>
      <c r="P119" s="147"/>
      <c r="R119" s="167"/>
    </row>
    <row r="120" spans="2:19" s="31" customFormat="1" ht="18" customHeight="1">
      <c r="B120" s="27"/>
      <c r="C120" s="10"/>
      <c r="D120" s="112"/>
      <c r="E120" s="9"/>
      <c r="F120" s="28"/>
      <c r="G120" s="29"/>
      <c r="H120" s="10"/>
      <c r="I120" s="11"/>
      <c r="J120" s="12"/>
      <c r="K120" s="12"/>
      <c r="L120" s="107"/>
      <c r="M120" s="12"/>
      <c r="N120" s="12"/>
      <c r="O120" s="149"/>
      <c r="P120" s="147"/>
      <c r="R120" s="167"/>
    </row>
    <row r="121" spans="2:19" s="31" customFormat="1" ht="18" customHeight="1">
      <c r="B121" s="27"/>
      <c r="C121" s="10"/>
      <c r="D121" s="112"/>
      <c r="E121" s="9"/>
      <c r="F121" s="28"/>
      <c r="G121" s="29"/>
      <c r="H121" s="10"/>
      <c r="I121" s="11"/>
      <c r="J121" s="12"/>
      <c r="K121" s="12"/>
      <c r="L121" s="107"/>
      <c r="M121" s="12"/>
      <c r="N121" s="12"/>
      <c r="O121" s="149"/>
      <c r="P121" s="147"/>
      <c r="R121" s="167"/>
    </row>
    <row r="122" spans="2:19" s="31" customFormat="1" ht="18" customHeight="1">
      <c r="B122" s="27"/>
      <c r="C122" s="10"/>
      <c r="D122" s="112"/>
      <c r="E122" s="9"/>
      <c r="F122" s="28"/>
      <c r="G122" s="29"/>
      <c r="H122" s="10"/>
      <c r="I122" s="11"/>
      <c r="J122" s="12"/>
      <c r="K122" s="12"/>
      <c r="L122" s="107"/>
      <c r="M122" s="12"/>
      <c r="N122" s="12"/>
      <c r="O122" s="149"/>
      <c r="P122" s="147"/>
      <c r="R122" s="167"/>
    </row>
    <row r="123" spans="2:19" ht="33.6" customHeight="1">
      <c r="B123" s="53"/>
      <c r="C123" s="54"/>
      <c r="D123" s="121"/>
      <c r="E123" s="54" t="s">
        <v>24</v>
      </c>
      <c r="F123" s="55"/>
      <c r="G123" s="56"/>
      <c r="H123" s="57"/>
      <c r="I123" s="58"/>
      <c r="J123" s="58"/>
      <c r="K123" s="58"/>
      <c r="L123" s="58"/>
      <c r="M123" s="18" t="e">
        <f>SUM(#REF!,#REF!,#REF!,#REF!,#REF!,#REF!,#REF!,M120)</f>
        <v>#REF!</v>
      </c>
      <c r="N123" s="58" t="e">
        <f>SUM(N3,#REF!,#REF!,#REF!,#REF!,#REF!,#REF!,#REF!)</f>
        <v>#REF!</v>
      </c>
      <c r="O123" s="166" t="e">
        <f>SUM(O3,#REF!,#REF!,#REF!,#REF!,#REF!,#REF!,#REF!)</f>
        <v>#REF!</v>
      </c>
      <c r="P123" s="58"/>
      <c r="R123" s="164"/>
      <c r="S123" s="146" t="e">
        <f>R123-N123</f>
        <v>#REF!</v>
      </c>
    </row>
    <row r="127" spans="2:19">
      <c r="N127" s="165"/>
    </row>
  </sheetData>
  <mergeCells count="2">
    <mergeCell ref="B1:P1"/>
    <mergeCell ref="F31:G31"/>
  </mergeCells>
  <pageMargins left="0.51181102362204722" right="0.19685039370078741" top="0.98425196850393704" bottom="0.39370078740157483" header="0.31496062992125984" footer="0.31496062992125984"/>
  <pageSetup paperSize="9" scale="90" orientation="landscape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26"/>
  <sheetViews>
    <sheetView workbookViewId="0">
      <selection activeCell="E12" sqref="E12"/>
    </sheetView>
  </sheetViews>
  <sheetFormatPr defaultRowHeight="15"/>
  <cols>
    <col min="1" max="1" width="15.28515625" customWidth="1"/>
    <col min="2" max="2" width="48.7109375" customWidth="1"/>
    <col min="3" max="3" width="18.42578125" customWidth="1"/>
  </cols>
  <sheetData>
    <row r="1" spans="1:3" ht="34.9" customHeight="1">
      <c r="A1" s="757" t="s">
        <v>32</v>
      </c>
      <c r="B1" s="757"/>
      <c r="C1" s="757"/>
    </row>
    <row r="2" spans="1:3" ht="30" customHeight="1">
      <c r="A2" s="61" t="s">
        <v>0</v>
      </c>
      <c r="B2" s="61" t="s">
        <v>33</v>
      </c>
      <c r="C2" s="61" t="s">
        <v>34</v>
      </c>
    </row>
    <row r="3" spans="1:3" s="1" customFormat="1" ht="22.15" customHeight="1">
      <c r="A3" s="70"/>
      <c r="B3" s="71" t="s">
        <v>35</v>
      </c>
      <c r="C3" s="70"/>
    </row>
    <row r="4" spans="1:3" s="73" customFormat="1" ht="18" customHeight="1">
      <c r="A4" s="72"/>
      <c r="B4" s="72" t="s">
        <v>36</v>
      </c>
      <c r="C4" s="59">
        <v>1</v>
      </c>
    </row>
    <row r="5" spans="1:3" s="73" customFormat="1" ht="18" customHeight="1">
      <c r="A5" s="72"/>
      <c r="B5" s="72" t="s">
        <v>37</v>
      </c>
      <c r="C5" s="59">
        <v>1</v>
      </c>
    </row>
    <row r="6" spans="1:3" s="73" customFormat="1" ht="18" customHeight="1">
      <c r="A6" s="72"/>
      <c r="B6" s="72" t="s">
        <v>38</v>
      </c>
      <c r="C6" s="59">
        <v>1</v>
      </c>
    </row>
    <row r="7" spans="1:3" s="1" customFormat="1" ht="22.15" customHeight="1">
      <c r="A7" s="70"/>
      <c r="B7" s="71" t="s">
        <v>39</v>
      </c>
      <c r="C7" s="60"/>
    </row>
    <row r="8" spans="1:3" s="73" customFormat="1" ht="18" customHeight="1">
      <c r="A8" s="72"/>
      <c r="B8" s="72" t="s">
        <v>40</v>
      </c>
      <c r="C8" s="59">
        <v>1</v>
      </c>
    </row>
    <row r="9" spans="1:3" s="73" customFormat="1" ht="18" customHeight="1">
      <c r="A9" s="72"/>
      <c r="B9" s="72" t="s">
        <v>41</v>
      </c>
      <c r="C9" s="59">
        <v>1</v>
      </c>
    </row>
    <row r="10" spans="1:3" s="73" customFormat="1" ht="18" customHeight="1">
      <c r="A10" s="72"/>
      <c r="B10" s="72" t="s">
        <v>42</v>
      </c>
      <c r="C10" s="59">
        <v>1</v>
      </c>
    </row>
    <row r="11" spans="1:3" s="73" customFormat="1" ht="18" customHeight="1">
      <c r="A11" s="72"/>
      <c r="B11" s="72" t="s">
        <v>43</v>
      </c>
      <c r="C11" s="59">
        <v>1</v>
      </c>
    </row>
    <row r="12" spans="1:3" s="73" customFormat="1" ht="18" customHeight="1">
      <c r="A12" s="72"/>
      <c r="B12" s="72" t="s">
        <v>44</v>
      </c>
      <c r="C12" s="59">
        <v>1</v>
      </c>
    </row>
    <row r="13" spans="1:3" s="73" customFormat="1" ht="18" customHeight="1">
      <c r="A13" s="72"/>
      <c r="B13" s="72" t="s">
        <v>45</v>
      </c>
      <c r="C13" s="59">
        <v>4</v>
      </c>
    </row>
    <row r="14" spans="1:3" s="73" customFormat="1" ht="18" customHeight="1">
      <c r="A14" s="72"/>
      <c r="B14" s="72" t="s">
        <v>46</v>
      </c>
      <c r="C14" s="59">
        <v>1</v>
      </c>
    </row>
    <row r="15" spans="1:3" s="73" customFormat="1" ht="18" customHeight="1">
      <c r="A15" s="72"/>
      <c r="B15" s="72" t="s">
        <v>47</v>
      </c>
      <c r="C15" s="59">
        <v>4</v>
      </c>
    </row>
    <row r="16" spans="1:3" s="73" customFormat="1" ht="18" customHeight="1">
      <c r="A16" s="72"/>
      <c r="B16" s="72" t="s">
        <v>48</v>
      </c>
      <c r="C16" s="59">
        <v>1</v>
      </c>
    </row>
    <row r="17" spans="1:3" s="73" customFormat="1" ht="18" customHeight="1">
      <c r="A17" s="72"/>
      <c r="B17" s="72" t="s">
        <v>49</v>
      </c>
      <c r="C17" s="59">
        <v>1</v>
      </c>
    </row>
    <row r="18" spans="1:3" s="73" customFormat="1" ht="18" customHeight="1">
      <c r="A18" s="72"/>
      <c r="B18" s="72" t="s">
        <v>50</v>
      </c>
      <c r="C18" s="59">
        <v>1</v>
      </c>
    </row>
    <row r="19" spans="1:3" s="73" customFormat="1" ht="18" customHeight="1">
      <c r="A19" s="72"/>
      <c r="B19" s="72" t="s">
        <v>51</v>
      </c>
      <c r="C19" s="59">
        <v>1</v>
      </c>
    </row>
    <row r="20" spans="1:3" s="73" customFormat="1" ht="18" customHeight="1">
      <c r="A20" s="72"/>
      <c r="B20" s="72" t="s">
        <v>52</v>
      </c>
      <c r="C20" s="59">
        <v>1</v>
      </c>
    </row>
    <row r="21" spans="1:3" s="73" customFormat="1" ht="18" customHeight="1">
      <c r="A21" s="72"/>
      <c r="B21" s="72" t="s">
        <v>53</v>
      </c>
      <c r="C21" s="59">
        <v>1</v>
      </c>
    </row>
    <row r="22" spans="1:3" s="73" customFormat="1" ht="18" customHeight="1">
      <c r="A22" s="72"/>
      <c r="B22" s="72" t="s">
        <v>54</v>
      </c>
      <c r="C22" s="59">
        <v>1</v>
      </c>
    </row>
    <row r="23" spans="1:3" s="73" customFormat="1" ht="18" customHeight="1">
      <c r="A23" s="72"/>
      <c r="B23" s="72" t="s">
        <v>55</v>
      </c>
      <c r="C23" s="59">
        <v>4</v>
      </c>
    </row>
    <row r="24" spans="1:3" s="73" customFormat="1" ht="18" customHeight="1">
      <c r="A24" s="72"/>
      <c r="B24" s="72" t="s">
        <v>56</v>
      </c>
      <c r="C24" s="59">
        <v>4</v>
      </c>
    </row>
    <row r="25" spans="1:3" s="73" customFormat="1" ht="18" customHeight="1">
      <c r="A25" s="72"/>
      <c r="B25" s="72" t="s">
        <v>57</v>
      </c>
      <c r="C25" s="59">
        <v>1</v>
      </c>
    </row>
    <row r="26" spans="1:3" s="73" customFormat="1" ht="18" customHeight="1">
      <c r="A26" s="72"/>
      <c r="B26" s="72" t="s">
        <v>58</v>
      </c>
      <c r="C26" s="59">
        <v>5</v>
      </c>
    </row>
  </sheetData>
  <mergeCells count="1">
    <mergeCell ref="A1:C1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B4:C46"/>
  <sheetViews>
    <sheetView topLeftCell="A19" workbookViewId="0">
      <selection activeCell="E12" sqref="E12"/>
    </sheetView>
  </sheetViews>
  <sheetFormatPr defaultRowHeight="15"/>
  <cols>
    <col min="1" max="1" width="3.28515625" customWidth="1"/>
    <col min="2" max="2" width="69.140625" customWidth="1"/>
    <col min="3" max="3" width="18.85546875" customWidth="1"/>
  </cols>
  <sheetData>
    <row r="4" spans="2:3" ht="21" customHeight="1">
      <c r="B4" s="64" t="s">
        <v>9</v>
      </c>
      <c r="C4" s="65" t="s">
        <v>34</v>
      </c>
    </row>
    <row r="5" spans="2:3" ht="21" customHeight="1">
      <c r="B5" s="758" t="s">
        <v>93</v>
      </c>
      <c r="C5" s="758"/>
    </row>
    <row r="6" spans="2:3" ht="18" customHeight="1">
      <c r="B6" s="63" t="s">
        <v>59</v>
      </c>
      <c r="C6" s="62">
        <v>1</v>
      </c>
    </row>
    <row r="7" spans="2:3" ht="18" customHeight="1">
      <c r="B7" s="63" t="s">
        <v>60</v>
      </c>
      <c r="C7" s="62">
        <v>1</v>
      </c>
    </row>
    <row r="8" spans="2:3" ht="18" customHeight="1">
      <c r="B8" s="63" t="s">
        <v>61</v>
      </c>
      <c r="C8" s="62">
        <v>2</v>
      </c>
    </row>
    <row r="9" spans="2:3" ht="18" customHeight="1">
      <c r="B9" s="63" t="s">
        <v>62</v>
      </c>
      <c r="C9" s="62">
        <v>2</v>
      </c>
    </row>
    <row r="10" spans="2:3" ht="18" customHeight="1">
      <c r="B10" s="63" t="s">
        <v>63</v>
      </c>
      <c r="C10" s="62">
        <v>1</v>
      </c>
    </row>
    <row r="11" spans="2:3" ht="18" customHeight="1">
      <c r="B11" s="63" t="s">
        <v>64</v>
      </c>
      <c r="C11" s="62">
        <v>1</v>
      </c>
    </row>
    <row r="12" spans="2:3" ht="18" customHeight="1">
      <c r="B12" s="63" t="s">
        <v>65</v>
      </c>
      <c r="C12" s="62">
        <v>10</v>
      </c>
    </row>
    <row r="13" spans="2:3" ht="18" customHeight="1">
      <c r="B13" s="759" t="s">
        <v>94</v>
      </c>
      <c r="C13" s="760"/>
    </row>
    <row r="14" spans="2:3" ht="18" customHeight="1">
      <c r="B14" s="63" t="s">
        <v>66</v>
      </c>
      <c r="C14" s="62">
        <v>1</v>
      </c>
    </row>
    <row r="15" spans="2:3" ht="18" customHeight="1">
      <c r="B15" s="63" t="s">
        <v>67</v>
      </c>
      <c r="C15" s="62">
        <v>1</v>
      </c>
    </row>
    <row r="16" spans="2:3" ht="18" customHeight="1">
      <c r="B16" s="63" t="s">
        <v>68</v>
      </c>
      <c r="C16" s="62">
        <v>4</v>
      </c>
    </row>
    <row r="17" spans="2:3" ht="18" customHeight="1">
      <c r="B17" s="63" t="s">
        <v>69</v>
      </c>
      <c r="C17" s="62">
        <v>2</v>
      </c>
    </row>
    <row r="18" spans="2:3" ht="18" customHeight="1">
      <c r="B18" s="63" t="s">
        <v>70</v>
      </c>
      <c r="C18" s="62">
        <v>3</v>
      </c>
    </row>
    <row r="19" spans="2:3" ht="18" customHeight="1">
      <c r="B19" s="63" t="s">
        <v>71</v>
      </c>
      <c r="C19" s="62">
        <v>2</v>
      </c>
    </row>
    <row r="20" spans="2:3" ht="18" customHeight="1">
      <c r="B20" s="63" t="s">
        <v>72</v>
      </c>
      <c r="C20" s="62">
        <v>1</v>
      </c>
    </row>
    <row r="21" spans="2:3" ht="18" customHeight="1">
      <c r="B21" s="758" t="s">
        <v>95</v>
      </c>
      <c r="C21" s="758"/>
    </row>
    <row r="22" spans="2:3" ht="18" customHeight="1">
      <c r="B22" s="63" t="s">
        <v>73</v>
      </c>
      <c r="C22" s="62">
        <v>1</v>
      </c>
    </row>
    <row r="23" spans="2:3" ht="18" customHeight="1">
      <c r="B23" s="63" t="s">
        <v>74</v>
      </c>
      <c r="C23" s="62">
        <v>24</v>
      </c>
    </row>
    <row r="24" spans="2:3" ht="18" customHeight="1">
      <c r="B24" s="63" t="s">
        <v>75</v>
      </c>
      <c r="C24" s="62">
        <v>3</v>
      </c>
    </row>
    <row r="25" spans="2:3" ht="18" customHeight="1">
      <c r="B25" s="63" t="s">
        <v>76</v>
      </c>
      <c r="C25" s="62">
        <v>2</v>
      </c>
    </row>
    <row r="26" spans="2:3" ht="18" customHeight="1">
      <c r="B26" s="63" t="s">
        <v>77</v>
      </c>
      <c r="C26" s="62">
        <v>2</v>
      </c>
    </row>
    <row r="27" spans="2:3" ht="18" customHeight="1">
      <c r="B27" s="63" t="s">
        <v>78</v>
      </c>
      <c r="C27" s="62">
        <v>1</v>
      </c>
    </row>
    <row r="28" spans="2:3" ht="18" customHeight="1">
      <c r="B28" s="63" t="s">
        <v>79</v>
      </c>
      <c r="C28" s="62">
        <v>96</v>
      </c>
    </row>
    <row r="29" spans="2:3" ht="18" customHeight="1">
      <c r="B29" s="63" t="s">
        <v>80</v>
      </c>
      <c r="C29" s="62">
        <v>1</v>
      </c>
    </row>
    <row r="30" spans="2:3" ht="18" customHeight="1">
      <c r="B30" s="63" t="s">
        <v>81</v>
      </c>
      <c r="C30" s="62">
        <v>2</v>
      </c>
    </row>
    <row r="31" spans="2:3" ht="18" customHeight="1">
      <c r="B31" s="63" t="s">
        <v>82</v>
      </c>
      <c r="C31" s="62">
        <v>1</v>
      </c>
    </row>
    <row r="32" spans="2:3" ht="18" customHeight="1">
      <c r="B32" s="758" t="s">
        <v>95</v>
      </c>
      <c r="C32" s="758"/>
    </row>
    <row r="33" spans="2:3" ht="18" customHeight="1">
      <c r="B33" s="758" t="s">
        <v>96</v>
      </c>
      <c r="C33" s="758"/>
    </row>
    <row r="34" spans="2:3" ht="18" customHeight="1">
      <c r="B34" s="63" t="s">
        <v>83</v>
      </c>
      <c r="C34" s="62">
        <v>1</v>
      </c>
    </row>
    <row r="35" spans="2:3" ht="18" customHeight="1">
      <c r="B35" s="63" t="s">
        <v>84</v>
      </c>
      <c r="C35" s="62">
        <v>2</v>
      </c>
    </row>
    <row r="36" spans="2:3" ht="18" customHeight="1">
      <c r="B36" s="63" t="s">
        <v>85</v>
      </c>
      <c r="C36" s="62">
        <v>2</v>
      </c>
    </row>
    <row r="37" spans="2:3" ht="18" customHeight="1">
      <c r="B37" s="63" t="s">
        <v>86</v>
      </c>
      <c r="C37" s="62">
        <v>2</v>
      </c>
    </row>
    <row r="38" spans="2:3" ht="18" customHeight="1">
      <c r="B38" s="63" t="s">
        <v>87</v>
      </c>
      <c r="C38" s="62">
        <v>20</v>
      </c>
    </row>
    <row r="39" spans="2:3" ht="18" customHeight="1">
      <c r="B39" s="63" t="s">
        <v>88</v>
      </c>
      <c r="C39" s="62">
        <v>1</v>
      </c>
    </row>
    <row r="40" spans="2:3" ht="18" customHeight="1">
      <c r="B40" s="758" t="s">
        <v>97</v>
      </c>
      <c r="C40" s="758"/>
    </row>
    <row r="41" spans="2:3" ht="18" customHeight="1">
      <c r="B41" s="63" t="s">
        <v>89</v>
      </c>
      <c r="C41" s="62">
        <v>1</v>
      </c>
    </row>
    <row r="42" spans="2:3" ht="18" customHeight="1">
      <c r="B42" s="758" t="s">
        <v>98</v>
      </c>
      <c r="C42" s="758"/>
    </row>
    <row r="43" spans="2:3" ht="18" customHeight="1">
      <c r="B43" s="63" t="s">
        <v>90</v>
      </c>
      <c r="C43" s="62">
        <v>3</v>
      </c>
    </row>
    <row r="44" spans="2:3" ht="18" customHeight="1">
      <c r="B44" s="63" t="s">
        <v>90</v>
      </c>
      <c r="C44" s="62">
        <v>3</v>
      </c>
    </row>
    <row r="45" spans="2:3" ht="18" customHeight="1">
      <c r="B45" s="63" t="s">
        <v>91</v>
      </c>
      <c r="C45" s="62">
        <v>1</v>
      </c>
    </row>
    <row r="46" spans="2:3" ht="18" customHeight="1">
      <c r="B46" s="63" t="s">
        <v>92</v>
      </c>
      <c r="C46" s="62">
        <v>3</v>
      </c>
    </row>
  </sheetData>
  <mergeCells count="7">
    <mergeCell ref="B42:C42"/>
    <mergeCell ref="B5:C5"/>
    <mergeCell ref="B13:C13"/>
    <mergeCell ref="B21:C21"/>
    <mergeCell ref="B32:C32"/>
    <mergeCell ref="B33:C33"/>
    <mergeCell ref="B40:C40"/>
  </mergeCells>
  <printOptions horizontalCentered="1"/>
  <pageMargins left="0.51181102362204722" right="0.51181102362204722" top="0.39370078740157483" bottom="0.78740157480314965" header="0.31496062992125984" footer="0.31496062992125984"/>
  <pageSetup paperSize="9" scale="91" orientation="portrait" horizontalDpi="30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B4:C25"/>
  <sheetViews>
    <sheetView topLeftCell="A4" workbookViewId="0">
      <selection activeCell="E12" sqref="E12"/>
    </sheetView>
  </sheetViews>
  <sheetFormatPr defaultRowHeight="15"/>
  <cols>
    <col min="1" max="1" width="3.28515625" customWidth="1"/>
    <col min="2" max="2" width="69.140625" customWidth="1"/>
    <col min="3" max="3" width="18.85546875" customWidth="1"/>
  </cols>
  <sheetData>
    <row r="4" spans="2:3" ht="21" customHeight="1">
      <c r="B4" s="64" t="s">
        <v>9</v>
      </c>
      <c r="C4" s="65" t="s">
        <v>34</v>
      </c>
    </row>
    <row r="5" spans="2:3" ht="21" customHeight="1">
      <c r="B5" s="758" t="s">
        <v>99</v>
      </c>
      <c r="C5" s="758"/>
    </row>
    <row r="6" spans="2:3" ht="18" customHeight="1">
      <c r="B6" s="63" t="s">
        <v>100</v>
      </c>
      <c r="C6" s="62">
        <v>1</v>
      </c>
    </row>
    <row r="7" spans="2:3" ht="18" customHeight="1">
      <c r="B7" s="63" t="s">
        <v>101</v>
      </c>
      <c r="C7" s="62">
        <v>2</v>
      </c>
    </row>
    <row r="8" spans="2:3" ht="18" customHeight="1">
      <c r="B8" s="63" t="s">
        <v>102</v>
      </c>
      <c r="C8" s="62">
        <v>2</v>
      </c>
    </row>
    <row r="9" spans="2:3" ht="18" customHeight="1">
      <c r="B9" s="63" t="s">
        <v>103</v>
      </c>
      <c r="C9" s="62">
        <v>2</v>
      </c>
    </row>
    <row r="10" spans="2:3" ht="18" customHeight="1">
      <c r="B10" s="63" t="s">
        <v>104</v>
      </c>
      <c r="C10" s="62">
        <v>1</v>
      </c>
    </row>
    <row r="11" spans="2:3" ht="18" customHeight="1">
      <c r="B11" s="63" t="s">
        <v>105</v>
      </c>
      <c r="C11" s="62">
        <v>1</v>
      </c>
    </row>
    <row r="12" spans="2:3" ht="18" customHeight="1">
      <c r="B12" s="758" t="s">
        <v>106</v>
      </c>
      <c r="C12" s="758"/>
    </row>
    <row r="13" spans="2:3" ht="18" customHeight="1">
      <c r="B13" s="758" t="s">
        <v>117</v>
      </c>
      <c r="C13" s="758"/>
    </row>
    <row r="14" spans="2:3" ht="18" customHeight="1">
      <c r="B14" s="63" t="s">
        <v>118</v>
      </c>
      <c r="C14" s="62">
        <v>12</v>
      </c>
    </row>
    <row r="15" spans="2:3" ht="18" customHeight="1">
      <c r="B15" s="758" t="s">
        <v>107</v>
      </c>
      <c r="C15" s="758"/>
    </row>
    <row r="16" spans="2:3" ht="18" customHeight="1">
      <c r="B16" s="63" t="s">
        <v>108</v>
      </c>
      <c r="C16" s="62">
        <v>1</v>
      </c>
    </row>
    <row r="17" spans="2:3" ht="18" customHeight="1">
      <c r="B17" s="758" t="s">
        <v>119</v>
      </c>
      <c r="C17" s="758"/>
    </row>
    <row r="18" spans="2:3" ht="18" customHeight="1">
      <c r="B18" s="63" t="s">
        <v>109</v>
      </c>
      <c r="C18" s="62">
        <v>1</v>
      </c>
    </row>
    <row r="19" spans="2:3" ht="18" customHeight="1">
      <c r="B19" s="63" t="s">
        <v>110</v>
      </c>
      <c r="C19" s="62">
        <v>1</v>
      </c>
    </row>
    <row r="20" spans="2:3" ht="18" customHeight="1">
      <c r="B20" s="63" t="s">
        <v>111</v>
      </c>
      <c r="C20" s="62">
        <v>1</v>
      </c>
    </row>
    <row r="21" spans="2:3" ht="18" customHeight="1">
      <c r="B21" s="63" t="s">
        <v>112</v>
      </c>
      <c r="C21" s="62">
        <v>2</v>
      </c>
    </row>
    <row r="22" spans="2:3" ht="18" customHeight="1">
      <c r="B22" s="63" t="s">
        <v>113</v>
      </c>
      <c r="C22" s="62">
        <v>201</v>
      </c>
    </row>
    <row r="23" spans="2:3" ht="18" customHeight="1">
      <c r="B23" s="63" t="s">
        <v>114</v>
      </c>
      <c r="C23" s="62">
        <v>1</v>
      </c>
    </row>
    <row r="24" spans="2:3" ht="18" customHeight="1">
      <c r="B24" s="758" t="s">
        <v>115</v>
      </c>
      <c r="C24" s="758"/>
    </row>
    <row r="25" spans="2:3" ht="18" customHeight="1">
      <c r="B25" s="63" t="s">
        <v>116</v>
      </c>
      <c r="C25" s="62">
        <v>1</v>
      </c>
    </row>
  </sheetData>
  <mergeCells count="6">
    <mergeCell ref="B24:C24"/>
    <mergeCell ref="B15:C15"/>
    <mergeCell ref="B17:C17"/>
    <mergeCell ref="B5:C5"/>
    <mergeCell ref="B12:C12"/>
    <mergeCell ref="B13:C13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horizontalDpi="30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B4:C21"/>
  <sheetViews>
    <sheetView workbookViewId="0">
      <selection activeCell="E12" sqref="E12"/>
    </sheetView>
  </sheetViews>
  <sheetFormatPr defaultRowHeight="15"/>
  <cols>
    <col min="1" max="1" width="3.28515625" customWidth="1"/>
    <col min="2" max="2" width="72" customWidth="1"/>
    <col min="3" max="3" width="17.5703125" customWidth="1"/>
  </cols>
  <sheetData>
    <row r="4" spans="2:3" ht="28.15" customHeight="1">
      <c r="B4" s="64" t="s">
        <v>9</v>
      </c>
      <c r="C4" s="65" t="s">
        <v>34</v>
      </c>
    </row>
    <row r="5" spans="2:3" ht="37.9" customHeight="1">
      <c r="B5" s="63" t="s">
        <v>120</v>
      </c>
      <c r="C5" s="62">
        <v>1</v>
      </c>
    </row>
    <row r="6" spans="2:3" ht="18" customHeight="1">
      <c r="B6" s="63" t="s">
        <v>121</v>
      </c>
      <c r="C6" s="62">
        <v>1</v>
      </c>
    </row>
    <row r="7" spans="2:3" ht="18" customHeight="1">
      <c r="B7" s="63" t="s">
        <v>122</v>
      </c>
      <c r="C7" s="62">
        <v>1</v>
      </c>
    </row>
    <row r="8" spans="2:3" ht="18" customHeight="1">
      <c r="B8" s="63" t="s">
        <v>123</v>
      </c>
      <c r="C8" s="62">
        <v>1</v>
      </c>
    </row>
    <row r="9" spans="2:3" ht="18" customHeight="1">
      <c r="B9" s="63" t="s">
        <v>124</v>
      </c>
      <c r="C9" s="62">
        <v>1</v>
      </c>
    </row>
    <row r="10" spans="2:3" ht="18" customHeight="1">
      <c r="B10" s="63" t="s">
        <v>125</v>
      </c>
      <c r="C10" s="62">
        <v>1</v>
      </c>
    </row>
    <row r="11" spans="2:3" ht="18" customHeight="1">
      <c r="B11" s="63" t="s">
        <v>126</v>
      </c>
      <c r="C11" s="62">
        <v>2</v>
      </c>
    </row>
    <row r="12" spans="2:3" ht="18" customHeight="1">
      <c r="B12" s="63" t="s">
        <v>127</v>
      </c>
      <c r="C12" s="62">
        <v>2</v>
      </c>
    </row>
    <row r="13" spans="2:3" ht="18" customHeight="1">
      <c r="B13" s="63" t="s">
        <v>128</v>
      </c>
      <c r="C13" s="62">
        <v>1</v>
      </c>
    </row>
    <row r="14" spans="2:3" ht="18" customHeight="1">
      <c r="B14" s="63" t="s">
        <v>129</v>
      </c>
      <c r="C14" s="62">
        <v>1</v>
      </c>
    </row>
    <row r="15" spans="2:3" ht="18" customHeight="1">
      <c r="B15" s="63" t="s">
        <v>130</v>
      </c>
      <c r="C15" s="62">
        <v>2</v>
      </c>
    </row>
    <row r="16" spans="2:3" ht="18" customHeight="1">
      <c r="B16" s="63" t="s">
        <v>131</v>
      </c>
      <c r="C16" s="62">
        <v>1</v>
      </c>
    </row>
    <row r="17" spans="2:3" ht="18" customHeight="1">
      <c r="B17" s="63" t="s">
        <v>132</v>
      </c>
      <c r="C17" s="62">
        <v>2</v>
      </c>
    </row>
    <row r="18" spans="2:3" ht="18" customHeight="1">
      <c r="B18" s="63" t="s">
        <v>133</v>
      </c>
      <c r="C18" s="62">
        <v>2</v>
      </c>
    </row>
    <row r="19" spans="2:3" ht="18" customHeight="1">
      <c r="B19" s="63" t="s">
        <v>134</v>
      </c>
      <c r="C19" s="62">
        <v>2</v>
      </c>
    </row>
    <row r="20" spans="2:3" ht="18" customHeight="1">
      <c r="B20" s="63" t="s">
        <v>135</v>
      </c>
      <c r="C20" s="62">
        <v>2</v>
      </c>
    </row>
    <row r="21" spans="2:3" ht="18" customHeight="1">
      <c r="B21" s="63" t="s">
        <v>136</v>
      </c>
      <c r="C21" s="62">
        <v>2</v>
      </c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orientation="portrait" horizontalDpi="30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B4:C8"/>
  <sheetViews>
    <sheetView workbookViewId="0">
      <selection activeCell="E12" sqref="E12"/>
    </sheetView>
  </sheetViews>
  <sheetFormatPr defaultRowHeight="15"/>
  <cols>
    <col min="1" max="1" width="3.28515625" customWidth="1"/>
    <col min="2" max="2" width="72" customWidth="1"/>
    <col min="3" max="3" width="17.5703125" customWidth="1"/>
  </cols>
  <sheetData>
    <row r="4" spans="2:3" ht="28.15" customHeight="1">
      <c r="B4" s="64" t="s">
        <v>9</v>
      </c>
      <c r="C4" s="65" t="s">
        <v>34</v>
      </c>
    </row>
    <row r="5" spans="2:3" ht="18" customHeight="1">
      <c r="B5" s="63" t="s">
        <v>137</v>
      </c>
      <c r="C5" s="62">
        <v>5</v>
      </c>
    </row>
    <row r="6" spans="2:3" ht="18" customHeight="1">
      <c r="B6" s="63" t="s">
        <v>138</v>
      </c>
      <c r="C6" s="62">
        <v>3</v>
      </c>
    </row>
    <row r="7" spans="2:3" ht="18" customHeight="1">
      <c r="B7" s="63" t="s">
        <v>139</v>
      </c>
      <c r="C7" s="62">
        <v>1</v>
      </c>
    </row>
    <row r="8" spans="2:3" ht="18" customHeight="1">
      <c r="B8" s="63" t="s">
        <v>140</v>
      </c>
      <c r="C8" s="62">
        <v>5</v>
      </c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topLeftCell="A19" workbookViewId="0">
      <selection activeCell="H30" sqref="H30"/>
    </sheetView>
  </sheetViews>
  <sheetFormatPr defaultColWidth="8.85546875" defaultRowHeight="15"/>
  <cols>
    <col min="1" max="1" width="13.140625" style="2" customWidth="1"/>
    <col min="2" max="2" width="59.140625" style="2" customWidth="1"/>
    <col min="3" max="3" width="19.85546875" style="2" customWidth="1"/>
    <col min="4" max="4" width="17.7109375" style="2" customWidth="1"/>
    <col min="5" max="5" width="8.85546875" style="2"/>
    <col min="6" max="6" width="8.7109375" style="2" bestFit="1" customWidth="1"/>
    <col min="7" max="16384" width="8.85546875" style="2"/>
  </cols>
  <sheetData>
    <row r="1" spans="1:4" ht="74.25" customHeight="1">
      <c r="A1" s="313"/>
      <c r="B1" s="534" t="s">
        <v>1021</v>
      </c>
      <c r="C1" s="534"/>
      <c r="D1" s="314"/>
    </row>
    <row r="2" spans="1:4" ht="33.6" customHeight="1">
      <c r="A2" s="540" t="s">
        <v>1038</v>
      </c>
      <c r="B2" s="540"/>
      <c r="C2" s="540"/>
      <c r="D2" s="540"/>
    </row>
    <row r="3" spans="1:4" ht="65.25" customHeight="1">
      <c r="A3" s="540" t="s">
        <v>9</v>
      </c>
      <c r="B3" s="540"/>
      <c r="C3" s="133" t="s">
        <v>950</v>
      </c>
      <c r="D3" s="133" t="s">
        <v>951</v>
      </c>
    </row>
    <row r="4" spans="1:4">
      <c r="A4" s="5"/>
      <c r="B4" s="4"/>
      <c r="C4" s="4"/>
      <c r="D4" s="4"/>
    </row>
    <row r="5" spans="1:4" s="98" customFormat="1" ht="34.9" customHeight="1">
      <c r="A5" s="95">
        <v>1</v>
      </c>
      <c r="B5" s="96" t="str">
        <f>'ORÇAMENTO_LOT-C-N_DESON'!E19</f>
        <v>SERVIÇOS PRELIMINARES - INSTALAÇAO DA OBRA</v>
      </c>
      <c r="C5" s="97">
        <f>'ORÇAMENTO_LOT-C-N_DESON'!M26</f>
        <v>5234.37</v>
      </c>
      <c r="D5" s="97">
        <f>'ORÇAMENTO_LOT-C-N_DESON'!N26</f>
        <v>6317.97</v>
      </c>
    </row>
    <row r="6" spans="1:4">
      <c r="A6" s="95"/>
      <c r="B6" s="94"/>
      <c r="C6" s="94"/>
      <c r="D6" s="94"/>
    </row>
    <row r="7" spans="1:4" s="98" customFormat="1" ht="34.9" customHeight="1">
      <c r="A7" s="95">
        <v>2</v>
      </c>
      <c r="B7" s="96" t="str">
        <f>'ORÇAMENTO_LOT-C-N_DESON'!E28</f>
        <v>TRABALHOS EM TERRA</v>
      </c>
      <c r="C7" s="97">
        <f>'ORÇAMENTO_LOT-C-N_DESON'!M41</f>
        <v>89751.329999999987</v>
      </c>
      <c r="D7" s="97">
        <f>'ORÇAMENTO_LOT-C-N_DESON'!N41</f>
        <v>108345.54999999999</v>
      </c>
    </row>
    <row r="8" spans="1:4">
      <c r="A8" s="93"/>
      <c r="B8" s="94"/>
      <c r="C8" s="94"/>
      <c r="D8" s="94"/>
    </row>
    <row r="9" spans="1:4" s="98" customFormat="1" ht="34.9" customHeight="1">
      <c r="A9" s="95">
        <v>3</v>
      </c>
      <c r="B9" s="96" t="str">
        <f>'ORÇAMENTO_LOT-C-N_DESON'!E43</f>
        <v>DRENAGEM E OBRAS DE ARTE CORRENTES</v>
      </c>
      <c r="C9" s="97">
        <f>'ORÇAMENTO_LOT-C-N_DESON'!M60</f>
        <v>1335460.26</v>
      </c>
      <c r="D9" s="97">
        <f>'ORÇAMENTO_LOT-C-N_DESON'!N60</f>
        <v>1611830.9500000002</v>
      </c>
    </row>
    <row r="10" spans="1:4">
      <c r="A10" s="93"/>
      <c r="B10" s="94"/>
      <c r="C10" s="94"/>
      <c r="D10" s="94"/>
    </row>
    <row r="11" spans="1:4" s="98" customFormat="1" ht="34.9" customHeight="1">
      <c r="A11" s="95">
        <v>4</v>
      </c>
      <c r="B11" s="96" t="str">
        <f>'ORÇAMENTO_LOT-C-N_DESON'!E62</f>
        <v>PAVIMENTAÇÃO</v>
      </c>
      <c r="C11" s="97">
        <f>'ORÇAMENTO_LOT-C-N_DESON'!M71</f>
        <v>496972.5</v>
      </c>
      <c r="D11" s="97">
        <f>'ORÇAMENTO_LOT-C-N_DESON'!N71</f>
        <v>580315.85</v>
      </c>
    </row>
    <row r="12" spans="1:4">
      <c r="A12" s="93"/>
      <c r="B12" s="94"/>
      <c r="C12" s="94"/>
      <c r="D12" s="94"/>
    </row>
    <row r="13" spans="1:4" s="98" customFormat="1" ht="34.9" customHeight="1">
      <c r="A13" s="95">
        <v>5</v>
      </c>
      <c r="B13" s="96" t="str">
        <f>'ORÇAMENTO_LOT-C-N_DESON'!E73</f>
        <v>SINALIZAÇÃO</v>
      </c>
      <c r="C13" s="97">
        <f>'ORÇAMENTO_LOT-C-N_DESON'!M78</f>
        <v>12155.68</v>
      </c>
      <c r="D13" s="97">
        <f>'ORÇAMENTO_LOT-C-N_DESON'!N78</f>
        <v>14669.08</v>
      </c>
    </row>
    <row r="14" spans="1:4">
      <c r="A14" s="93"/>
      <c r="B14" s="94"/>
      <c r="C14" s="94"/>
      <c r="D14" s="94"/>
    </row>
    <row r="15" spans="1:4" s="98" customFormat="1" ht="34.9" customHeight="1">
      <c r="A15" s="95"/>
      <c r="B15" s="96"/>
      <c r="C15" s="97"/>
      <c r="D15" s="97"/>
    </row>
    <row r="16" spans="1:4">
      <c r="A16" s="95"/>
      <c r="B16" s="94"/>
      <c r="C16" s="94"/>
      <c r="D16" s="94"/>
    </row>
    <row r="17" spans="1:4" s="98" customFormat="1" ht="30" customHeight="1">
      <c r="A17" s="95"/>
      <c r="B17" s="96"/>
      <c r="C17" s="97"/>
      <c r="D17" s="97"/>
    </row>
    <row r="18" spans="1:4">
      <c r="A18" s="93"/>
      <c r="B18" s="94"/>
      <c r="C18" s="94"/>
      <c r="D18" s="94"/>
    </row>
    <row r="19" spans="1:4" s="98" customFormat="1" ht="30" customHeight="1">
      <c r="A19" s="95"/>
      <c r="B19" s="96"/>
      <c r="C19" s="97"/>
      <c r="D19" s="97"/>
    </row>
    <row r="20" spans="1:4">
      <c r="A20" s="93"/>
      <c r="B20" s="94"/>
      <c r="C20" s="94"/>
      <c r="D20" s="94"/>
    </row>
    <row r="21" spans="1:4" s="98" customFormat="1" ht="30" customHeight="1">
      <c r="A21" s="95"/>
      <c r="B21" s="96"/>
      <c r="C21" s="97"/>
      <c r="D21" s="97"/>
    </row>
    <row r="22" spans="1:4">
      <c r="A22" s="93"/>
      <c r="B22" s="94"/>
      <c r="C22" s="94"/>
      <c r="D22" s="94"/>
    </row>
    <row r="23" spans="1:4" s="98" customFormat="1" ht="30" customHeight="1">
      <c r="A23" s="95"/>
      <c r="B23" s="96"/>
      <c r="C23" s="97"/>
      <c r="D23" s="97"/>
    </row>
    <row r="24" spans="1:4">
      <c r="A24" s="93"/>
      <c r="B24" s="94"/>
      <c r="C24" s="94"/>
      <c r="D24" s="94"/>
    </row>
    <row r="25" spans="1:4" s="98" customFormat="1" ht="30" customHeight="1">
      <c r="A25" s="95"/>
      <c r="B25" s="96"/>
      <c r="C25" s="97"/>
      <c r="D25" s="97"/>
    </row>
    <row r="26" spans="1:4">
      <c r="A26" s="5"/>
      <c r="B26" s="4"/>
      <c r="C26" s="4"/>
      <c r="D26" s="4"/>
    </row>
    <row r="27" spans="1:4" s="99" customFormat="1" ht="30" customHeight="1">
      <c r="A27" s="538" t="s">
        <v>24</v>
      </c>
      <c r="B27" s="539"/>
      <c r="C27" s="348">
        <f>SUM(C4:C26)</f>
        <v>1939574.14</v>
      </c>
      <c r="D27" s="348">
        <f>SUM(D4:D26)</f>
        <v>2321479.4000000004</v>
      </c>
    </row>
    <row r="28" spans="1:4" ht="21.6" customHeight="1">
      <c r="A28" s="339"/>
      <c r="B28" s="341" t="s">
        <v>1049</v>
      </c>
      <c r="C28" s="342"/>
      <c r="D28" s="343"/>
    </row>
    <row r="29" spans="1:4" ht="22.15" customHeight="1">
      <c r="A29" s="339"/>
      <c r="B29" s="535" t="s">
        <v>1044</v>
      </c>
      <c r="C29" s="536"/>
      <c r="D29" s="537"/>
    </row>
    <row r="30" spans="1:4" ht="21" customHeight="1">
      <c r="A30" s="340"/>
      <c r="B30" s="344"/>
      <c r="C30" s="334"/>
      <c r="D30" s="345"/>
    </row>
    <row r="31" spans="1:4" ht="10.15" customHeight="1">
      <c r="A31" s="3"/>
    </row>
  </sheetData>
  <mergeCells count="5">
    <mergeCell ref="B1:C1"/>
    <mergeCell ref="B29:D29"/>
    <mergeCell ref="A27:B27"/>
    <mergeCell ref="A3:B3"/>
    <mergeCell ref="A2:D2"/>
  </mergeCells>
  <printOptions horizontalCentered="1"/>
  <pageMargins left="0.78740157480314965" right="0.31496062992125984" top="0.39370078740157483" bottom="0.19685039370078741" header="0.31496062992125984" footer="0.31496062992125984"/>
  <pageSetup paperSize="9" scale="83" fitToHeight="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B4:C19"/>
  <sheetViews>
    <sheetView workbookViewId="0">
      <selection activeCell="E12" sqref="E12"/>
    </sheetView>
  </sheetViews>
  <sheetFormatPr defaultRowHeight="15"/>
  <cols>
    <col min="1" max="1" width="3.28515625" customWidth="1"/>
    <col min="2" max="2" width="66.7109375" customWidth="1"/>
    <col min="3" max="3" width="17.5703125" customWidth="1"/>
  </cols>
  <sheetData>
    <row r="4" spans="2:3" ht="28.15" customHeight="1">
      <c r="B4" s="64" t="s">
        <v>141</v>
      </c>
      <c r="C4" s="65" t="s">
        <v>142</v>
      </c>
    </row>
    <row r="5" spans="2:3" ht="18" customHeight="1">
      <c r="B5" s="66" t="s">
        <v>143</v>
      </c>
      <c r="C5" s="67">
        <v>40</v>
      </c>
    </row>
    <row r="6" spans="2:3" ht="18" customHeight="1">
      <c r="B6" s="66" t="s">
        <v>144</v>
      </c>
      <c r="C6" s="67">
        <v>30</v>
      </c>
    </row>
    <row r="7" spans="2:3" ht="18" customHeight="1">
      <c r="B7" s="66" t="s">
        <v>145</v>
      </c>
      <c r="C7" s="67">
        <v>30</v>
      </c>
    </row>
    <row r="8" spans="2:3" ht="18" customHeight="1">
      <c r="B8" s="66" t="s">
        <v>146</v>
      </c>
      <c r="C8" s="67">
        <v>20</v>
      </c>
    </row>
    <row r="9" spans="2:3" ht="15.75">
      <c r="B9" s="66" t="s">
        <v>147</v>
      </c>
      <c r="C9" s="67">
        <v>100</v>
      </c>
    </row>
    <row r="10" spans="2:3" ht="15.75">
      <c r="B10" s="66" t="s">
        <v>148</v>
      </c>
      <c r="C10" s="67">
        <v>20</v>
      </c>
    </row>
    <row r="11" spans="2:3" ht="15.75">
      <c r="B11" s="66" t="s">
        <v>149</v>
      </c>
      <c r="C11" s="67">
        <v>50</v>
      </c>
    </row>
    <row r="12" spans="2:3" ht="15.75">
      <c r="B12" s="66" t="s">
        <v>150</v>
      </c>
      <c r="C12" s="67">
        <v>50</v>
      </c>
    </row>
    <row r="13" spans="2:3" ht="15.75">
      <c r="B13" s="66" t="s">
        <v>151</v>
      </c>
      <c r="C13" s="67">
        <v>10</v>
      </c>
    </row>
    <row r="14" spans="2:3" ht="15.75">
      <c r="B14" s="66" t="s">
        <v>152</v>
      </c>
      <c r="C14" s="67">
        <v>30</v>
      </c>
    </row>
    <row r="15" spans="2:3" ht="15.75">
      <c r="B15" s="66" t="s">
        <v>153</v>
      </c>
      <c r="C15" s="67">
        <v>50</v>
      </c>
    </row>
    <row r="16" spans="2:3" ht="15.75">
      <c r="B16" s="66" t="s">
        <v>154</v>
      </c>
      <c r="C16" s="67">
        <v>50</v>
      </c>
    </row>
    <row r="17" spans="2:3" ht="15.75">
      <c r="B17" s="66" t="s">
        <v>155</v>
      </c>
      <c r="C17" s="67">
        <v>50</v>
      </c>
    </row>
    <row r="18" spans="2:3" ht="15.75">
      <c r="B18" s="66" t="s">
        <v>156</v>
      </c>
      <c r="C18" s="67">
        <v>70</v>
      </c>
    </row>
    <row r="19" spans="2:3" ht="22.9" customHeight="1">
      <c r="B19" s="68" t="s">
        <v>167</v>
      </c>
      <c r="C19" s="69">
        <f>SUM(C5:C18)</f>
        <v>600</v>
      </c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orientation="portrait" horizont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97"/>
  <sheetViews>
    <sheetView tabSelected="1" view="pageBreakPreview" topLeftCell="A34" zoomScaleNormal="96" zoomScaleSheetLayoutView="100" workbookViewId="0">
      <selection activeCell="B15" sqref="B15:I15"/>
    </sheetView>
  </sheetViews>
  <sheetFormatPr defaultColWidth="8.85546875" defaultRowHeight="15"/>
  <cols>
    <col min="1" max="1" width="1.28515625" style="2" customWidth="1"/>
    <col min="2" max="2" width="6.28515625" style="2" hidden="1" customWidth="1"/>
    <col min="3" max="3" width="15.140625" style="98" customWidth="1"/>
    <col min="4" max="4" width="9.7109375" style="122" hidden="1" customWidth="1"/>
    <col min="5" max="5" width="78.28515625" style="2" customWidth="1"/>
    <col min="6" max="6" width="4.42578125" style="2" customWidth="1"/>
    <col min="7" max="7" width="4.5703125" style="2" customWidth="1"/>
    <col min="8" max="8" width="6.28515625" style="2" customWidth="1"/>
    <col min="9" max="9" width="11.85546875" style="351" customWidth="1"/>
    <col min="10" max="10" width="10.85546875" style="2" bestFit="1" customWidth="1"/>
    <col min="11" max="11" width="9.85546875" style="2" customWidth="1"/>
    <col min="12" max="12" width="9.7109375" style="2" customWidth="1"/>
    <col min="13" max="14" width="16.5703125" style="2" customWidth="1"/>
    <col min="15" max="15" width="8.85546875" style="2" customWidth="1"/>
    <col min="16" max="16" width="1.28515625" style="2" customWidth="1"/>
    <col min="17" max="16384" width="8.85546875" style="2"/>
  </cols>
  <sheetData>
    <row r="1" spans="2:14" ht="2.4500000000000002" customHeight="1">
      <c r="B1" s="556" t="s">
        <v>1020</v>
      </c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</row>
    <row r="2" spans="2:14" ht="8.4499999999999993" customHeight="1">
      <c r="B2" s="557"/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557"/>
    </row>
    <row r="3" spans="2:14" ht="15" customHeight="1">
      <c r="B3" s="557"/>
      <c r="C3" s="557"/>
      <c r="D3" s="557"/>
      <c r="E3" s="557"/>
      <c r="F3" s="557"/>
      <c r="G3" s="557"/>
      <c r="H3" s="557"/>
      <c r="I3" s="557"/>
      <c r="J3" s="557"/>
      <c r="K3" s="557"/>
      <c r="L3" s="557"/>
      <c r="M3" s="557"/>
      <c r="N3" s="557"/>
    </row>
    <row r="4" spans="2:14" ht="8.4499999999999993" customHeight="1">
      <c r="B4" s="557"/>
      <c r="C4" s="557"/>
      <c r="D4" s="557"/>
      <c r="E4" s="557"/>
      <c r="F4" s="557"/>
      <c r="G4" s="557"/>
      <c r="H4" s="557"/>
      <c r="I4" s="557"/>
      <c r="J4" s="557"/>
      <c r="K4" s="557"/>
      <c r="L4" s="557"/>
      <c r="M4" s="557"/>
      <c r="N4" s="557"/>
    </row>
    <row r="5" spans="2:14" ht="3.6" customHeight="1">
      <c r="B5" s="557"/>
      <c r="C5" s="557"/>
      <c r="D5" s="557"/>
      <c r="E5" s="557"/>
      <c r="F5" s="557"/>
      <c r="G5" s="557"/>
      <c r="H5" s="557"/>
      <c r="I5" s="557"/>
      <c r="J5" s="557"/>
      <c r="K5" s="557"/>
      <c r="L5" s="557"/>
      <c r="M5" s="557"/>
      <c r="N5" s="557"/>
    </row>
    <row r="6" spans="2:14" ht="13.15" customHeight="1">
      <c r="B6" s="557"/>
      <c r="C6" s="557"/>
      <c r="D6" s="557"/>
      <c r="E6" s="557"/>
      <c r="F6" s="557"/>
      <c r="G6" s="557"/>
      <c r="H6" s="557"/>
      <c r="I6" s="557"/>
      <c r="J6" s="557"/>
      <c r="K6" s="557"/>
      <c r="L6" s="557"/>
      <c r="M6" s="557"/>
      <c r="N6" s="557"/>
    </row>
    <row r="7" spans="2:14" ht="5.45" customHeight="1">
      <c r="B7" s="557"/>
      <c r="C7" s="557"/>
      <c r="D7" s="557"/>
      <c r="E7" s="557"/>
      <c r="F7" s="557"/>
      <c r="G7" s="557"/>
      <c r="H7" s="557"/>
      <c r="I7" s="557"/>
      <c r="J7" s="557"/>
      <c r="K7" s="557"/>
      <c r="L7" s="557"/>
      <c r="M7" s="557"/>
      <c r="N7" s="557"/>
    </row>
    <row r="8" spans="2:14" ht="14.45" hidden="1" customHeight="1">
      <c r="B8" s="557"/>
      <c r="C8" s="557"/>
      <c r="D8" s="557"/>
      <c r="E8" s="557"/>
      <c r="F8" s="557"/>
      <c r="G8" s="557"/>
      <c r="H8" s="557"/>
      <c r="I8" s="557"/>
      <c r="J8" s="557"/>
      <c r="K8" s="557"/>
      <c r="L8" s="557"/>
      <c r="M8" s="557"/>
      <c r="N8" s="557"/>
    </row>
    <row r="9" spans="2:14" ht="11.45" customHeight="1">
      <c r="B9" s="557"/>
      <c r="C9" s="557"/>
      <c r="D9" s="557"/>
      <c r="E9" s="557"/>
      <c r="F9" s="557"/>
      <c r="G9" s="557"/>
      <c r="H9" s="557"/>
      <c r="I9" s="557"/>
      <c r="J9" s="557"/>
      <c r="K9" s="557"/>
      <c r="L9" s="557"/>
      <c r="M9" s="557"/>
      <c r="N9" s="557"/>
    </row>
    <row r="10" spans="2:14" ht="20.45" customHeight="1">
      <c r="B10" s="558" t="s">
        <v>569</v>
      </c>
      <c r="C10" s="559"/>
      <c r="D10" s="559"/>
      <c r="E10" s="559"/>
      <c r="F10" s="559"/>
      <c r="G10" s="559"/>
      <c r="H10" s="559"/>
      <c r="I10" s="559"/>
      <c r="J10" s="559"/>
      <c r="K10" s="559"/>
      <c r="L10" s="559"/>
      <c r="M10" s="559"/>
      <c r="N10" s="559"/>
    </row>
    <row r="11" spans="2:14" ht="16.899999999999999" customHeight="1">
      <c r="B11" s="560" t="s">
        <v>1018</v>
      </c>
      <c r="C11" s="560"/>
      <c r="D11" s="560"/>
      <c r="E11" s="560"/>
      <c r="F11" s="560"/>
      <c r="G11" s="560"/>
      <c r="H11" s="560"/>
      <c r="I11" s="560"/>
      <c r="J11" s="560"/>
      <c r="K11" s="560"/>
      <c r="L11" s="560"/>
      <c r="M11" s="560"/>
      <c r="N11" s="560"/>
    </row>
    <row r="12" spans="2:14" ht="16.5" customHeight="1">
      <c r="B12" s="560" t="s">
        <v>1045</v>
      </c>
      <c r="C12" s="560"/>
      <c r="D12" s="560"/>
      <c r="E12" s="560"/>
      <c r="F12" s="560"/>
      <c r="G12" s="560"/>
      <c r="H12" s="560"/>
      <c r="I12" s="560"/>
      <c r="J12" s="560"/>
      <c r="K12" s="560" t="s">
        <v>1046</v>
      </c>
      <c r="L12" s="560"/>
      <c r="M12" s="560"/>
      <c r="N12" s="560"/>
    </row>
    <row r="13" spans="2:14" ht="14.45" customHeight="1">
      <c r="B13" s="560" t="s">
        <v>1019</v>
      </c>
      <c r="C13" s="560"/>
      <c r="D13" s="560"/>
      <c r="E13" s="560"/>
      <c r="F13" s="560"/>
      <c r="G13" s="560"/>
      <c r="H13" s="560"/>
      <c r="I13" s="560"/>
      <c r="J13" s="562"/>
      <c r="K13" s="562"/>
      <c r="L13" s="562"/>
      <c r="M13" s="562"/>
      <c r="N13" s="562"/>
    </row>
    <row r="14" spans="2:14" ht="14.45" customHeight="1">
      <c r="B14" s="560" t="s">
        <v>1047</v>
      </c>
      <c r="C14" s="560"/>
      <c r="D14" s="560"/>
      <c r="E14" s="560"/>
      <c r="F14" s="560"/>
      <c r="G14" s="560"/>
      <c r="H14" s="560"/>
      <c r="I14" s="560"/>
      <c r="J14" s="562"/>
      <c r="K14" s="562"/>
      <c r="L14" s="562"/>
      <c r="M14" s="564"/>
      <c r="N14" s="565"/>
    </row>
    <row r="15" spans="2:14" ht="16.899999999999999" customHeight="1">
      <c r="B15" s="561" t="s">
        <v>1011</v>
      </c>
      <c r="C15" s="561"/>
      <c r="D15" s="561"/>
      <c r="E15" s="561"/>
      <c r="F15" s="561"/>
      <c r="G15" s="561"/>
      <c r="H15" s="561"/>
      <c r="I15" s="561"/>
      <c r="J15" s="562"/>
      <c r="K15" s="562"/>
      <c r="L15" s="562"/>
      <c r="M15" s="566"/>
      <c r="N15" s="567"/>
    </row>
    <row r="16" spans="2:14" ht="16.899999999999999" customHeight="1">
      <c r="B16" s="550" t="s">
        <v>10</v>
      </c>
      <c r="C16" s="550" t="s">
        <v>0</v>
      </c>
      <c r="D16" s="554" t="s">
        <v>168</v>
      </c>
      <c r="E16" s="550" t="s">
        <v>11</v>
      </c>
      <c r="F16" s="554" t="s">
        <v>846</v>
      </c>
      <c r="G16" s="554"/>
      <c r="H16" s="550" t="s">
        <v>1</v>
      </c>
      <c r="I16" s="550" t="s">
        <v>2</v>
      </c>
      <c r="J16" s="550" t="s">
        <v>13</v>
      </c>
      <c r="K16" s="550"/>
      <c r="L16" s="245"/>
      <c r="M16" s="550" t="s">
        <v>16</v>
      </c>
      <c r="N16" s="563"/>
    </row>
    <row r="17" spans="2:14" ht="17.25" customHeight="1">
      <c r="B17" s="550"/>
      <c r="C17" s="550"/>
      <c r="D17" s="554"/>
      <c r="E17" s="550"/>
      <c r="F17" s="554"/>
      <c r="G17" s="554"/>
      <c r="H17" s="550"/>
      <c r="I17" s="550"/>
      <c r="J17" s="550"/>
      <c r="K17" s="550"/>
      <c r="L17" s="550" t="s">
        <v>943</v>
      </c>
      <c r="M17" s="550"/>
      <c r="N17" s="563"/>
    </row>
    <row r="18" spans="2:14" ht="12" customHeight="1">
      <c r="B18" s="550"/>
      <c r="C18" s="550"/>
      <c r="D18" s="554"/>
      <c r="E18" s="550"/>
      <c r="F18" s="554"/>
      <c r="G18" s="554"/>
      <c r="H18" s="550"/>
      <c r="I18" s="550"/>
      <c r="J18" s="246" t="s">
        <v>15</v>
      </c>
      <c r="K18" s="246" t="s">
        <v>14</v>
      </c>
      <c r="L18" s="550"/>
      <c r="M18" s="335" t="s">
        <v>15</v>
      </c>
      <c r="N18" s="336" t="s">
        <v>14</v>
      </c>
    </row>
    <row r="19" spans="2:14" s="26" customFormat="1" ht="20.100000000000001" customHeight="1">
      <c r="B19" s="247" t="s">
        <v>394</v>
      </c>
      <c r="C19" s="248"/>
      <c r="D19" s="249"/>
      <c r="E19" s="352" t="s">
        <v>182</v>
      </c>
      <c r="F19" s="552"/>
      <c r="G19" s="553"/>
      <c r="H19" s="250"/>
      <c r="I19" s="349"/>
      <c r="J19" s="252"/>
      <c r="K19" s="252"/>
      <c r="L19" s="252"/>
      <c r="M19" s="252"/>
      <c r="N19" s="251"/>
    </row>
    <row r="20" spans="2:14" s="31" customFormat="1" ht="25.5">
      <c r="B20" s="32" t="s">
        <v>786</v>
      </c>
      <c r="C20" s="353">
        <v>4813</v>
      </c>
      <c r="D20" s="353" t="s">
        <v>169</v>
      </c>
      <c r="E20" s="354" t="s">
        <v>840</v>
      </c>
      <c r="F20" s="542" t="s">
        <v>978</v>
      </c>
      <c r="G20" s="542"/>
      <c r="H20" s="353" t="s">
        <v>200</v>
      </c>
      <c r="I20" s="355">
        <f>'[25]74205-001'!$K$50</f>
        <v>15.625</v>
      </c>
      <c r="J20" s="356">
        <f>VLOOKUP(E20,'USAR PREÇO'!E$20:N$89,6,0)</f>
        <v>335</v>
      </c>
      <c r="K20" s="356">
        <f>ROUND((J20*(1+L20)),2)</f>
        <v>404.35</v>
      </c>
      <c r="L20" s="357">
        <v>0.20699999999999999</v>
      </c>
      <c r="M20" s="356">
        <f>TRUNC(I20*J20,2)</f>
        <v>5234.37</v>
      </c>
      <c r="N20" s="356">
        <f>ROUND(I20*K20,2)</f>
        <v>6317.97</v>
      </c>
    </row>
    <row r="21" spans="2:14" s="31" customFormat="1" ht="27" hidden="1" customHeight="1">
      <c r="B21" s="391"/>
      <c r="C21" s="390"/>
      <c r="D21" s="390"/>
      <c r="E21" s="354"/>
      <c r="F21" s="542"/>
      <c r="G21" s="542"/>
      <c r="H21" s="392"/>
      <c r="I21" s="355"/>
      <c r="J21" s="356"/>
      <c r="K21" s="355"/>
      <c r="L21" s="355"/>
      <c r="M21" s="356"/>
      <c r="N21" s="356"/>
    </row>
    <row r="22" spans="2:14" s="31" customFormat="1" ht="27" hidden="1" customHeight="1">
      <c r="B22" s="391"/>
      <c r="C22" s="390"/>
      <c r="D22" s="390"/>
      <c r="E22" s="354"/>
      <c r="F22" s="542"/>
      <c r="G22" s="542"/>
      <c r="H22" s="392"/>
      <c r="I22" s="355"/>
      <c r="J22" s="356"/>
      <c r="K22" s="355"/>
      <c r="L22" s="355"/>
      <c r="M22" s="356"/>
      <c r="N22" s="356"/>
    </row>
    <row r="23" spans="2:14" s="31" customFormat="1" ht="27" hidden="1" customHeight="1">
      <c r="B23" s="391" t="s">
        <v>789</v>
      </c>
      <c r="C23" s="390">
        <v>93584</v>
      </c>
      <c r="D23" s="390" t="s">
        <v>169</v>
      </c>
      <c r="E23" s="354" t="s">
        <v>981</v>
      </c>
      <c r="F23" s="542" t="s">
        <v>978</v>
      </c>
      <c r="G23" s="542"/>
      <c r="H23" s="392" t="s">
        <v>581</v>
      </c>
      <c r="I23" s="355">
        <f>'[25]93584'!$K$50</f>
        <v>9</v>
      </c>
      <c r="J23" s="356">
        <v>718.38</v>
      </c>
      <c r="K23" s="355">
        <f t="shared" ref="K23:K24" si="0">ROUND((J23*(1+L23)),2)</f>
        <v>867.08</v>
      </c>
      <c r="L23" s="443">
        <f>L20</f>
        <v>0.20699999999999999</v>
      </c>
      <c r="M23" s="356"/>
      <c r="N23" s="356"/>
    </row>
    <row r="24" spans="2:14" s="31" customFormat="1" ht="27" hidden="1" customHeight="1">
      <c r="B24" s="391" t="s">
        <v>790</v>
      </c>
      <c r="C24" s="390">
        <v>10775</v>
      </c>
      <c r="D24" s="390" t="s">
        <v>169</v>
      </c>
      <c r="E24" s="354" t="s">
        <v>982</v>
      </c>
      <c r="F24" s="542" t="s">
        <v>978</v>
      </c>
      <c r="G24" s="542"/>
      <c r="H24" s="392" t="s">
        <v>581</v>
      </c>
      <c r="I24" s="355">
        <f>'[25]10775'!$K$50</f>
        <v>9</v>
      </c>
      <c r="J24" s="356">
        <v>630</v>
      </c>
      <c r="K24" s="355">
        <f t="shared" si="0"/>
        <v>760.41</v>
      </c>
      <c r="L24" s="443">
        <f>L23</f>
        <v>0.20699999999999999</v>
      </c>
      <c r="M24" s="356"/>
      <c r="N24" s="356"/>
    </row>
    <row r="25" spans="2:14" s="6" customFormat="1" ht="6" customHeight="1">
      <c r="B25" s="100"/>
      <c r="C25" s="358"/>
      <c r="D25" s="359"/>
      <c r="E25" s="360"/>
      <c r="F25" s="549"/>
      <c r="G25" s="549"/>
      <c r="H25" s="359"/>
      <c r="I25" s="361"/>
      <c r="J25" s="359"/>
      <c r="K25" s="359"/>
      <c r="L25" s="359"/>
      <c r="M25" s="359"/>
      <c r="N25" s="362"/>
    </row>
    <row r="26" spans="2:14" s="31" customFormat="1" ht="19.899999999999999" customHeight="1">
      <c r="B26" s="32"/>
      <c r="C26" s="354"/>
      <c r="D26" s="363" t="s">
        <v>1014</v>
      </c>
      <c r="E26" s="363" t="str">
        <f>E19</f>
        <v>SERVIÇOS PRELIMINARES - INSTALAÇAO DA OBRA</v>
      </c>
      <c r="F26" s="555"/>
      <c r="G26" s="555"/>
      <c r="H26" s="353"/>
      <c r="I26" s="364"/>
      <c r="J26" s="356"/>
      <c r="K26" s="356"/>
      <c r="L26" s="356"/>
      <c r="M26" s="365">
        <f>SUM(M20:M25)</f>
        <v>5234.37</v>
      </c>
      <c r="N26" s="365">
        <f>SUM(N20:N24)</f>
        <v>6317.97</v>
      </c>
    </row>
    <row r="27" spans="2:14" s="6" customFormat="1" ht="6" customHeight="1">
      <c r="B27" s="100"/>
      <c r="C27" s="358"/>
      <c r="D27" s="359"/>
      <c r="E27" s="360"/>
      <c r="F27" s="549"/>
      <c r="G27" s="549"/>
      <c r="H27" s="359"/>
      <c r="I27" s="361"/>
      <c r="J27" s="359"/>
      <c r="K27" s="359"/>
      <c r="L27" s="359"/>
      <c r="M27" s="359"/>
      <c r="N27" s="362"/>
    </row>
    <row r="28" spans="2:14" s="26" customFormat="1" ht="20.100000000000001" customHeight="1">
      <c r="B28" s="247" t="s">
        <v>395</v>
      </c>
      <c r="C28" s="366"/>
      <c r="D28" s="366"/>
      <c r="E28" s="352" t="s">
        <v>237</v>
      </c>
      <c r="F28" s="544"/>
      <c r="G28" s="545"/>
      <c r="H28" s="367"/>
      <c r="I28" s="368"/>
      <c r="J28" s="369"/>
      <c r="K28" s="369"/>
      <c r="L28" s="369"/>
      <c r="M28" s="369"/>
      <c r="N28" s="370"/>
    </row>
    <row r="29" spans="2:14" s="31" customFormat="1" ht="6" customHeight="1">
      <c r="B29" s="32"/>
      <c r="C29" s="353"/>
      <c r="D29" s="353"/>
      <c r="E29" s="354"/>
      <c r="F29" s="542"/>
      <c r="G29" s="542"/>
      <c r="H29" s="353"/>
      <c r="I29" s="364"/>
      <c r="J29" s="356"/>
      <c r="K29" s="356"/>
      <c r="L29" s="357"/>
      <c r="M29" s="356"/>
      <c r="N29" s="356"/>
    </row>
    <row r="30" spans="2:14" s="31" customFormat="1" ht="25.5">
      <c r="B30" s="32" t="s">
        <v>796</v>
      </c>
      <c r="C30" s="444">
        <v>101116</v>
      </c>
      <c r="D30" s="353" t="s">
        <v>169</v>
      </c>
      <c r="E30" s="354" t="s">
        <v>937</v>
      </c>
      <c r="F30" s="542" t="s">
        <v>847</v>
      </c>
      <c r="G30" s="542"/>
      <c r="H30" s="353" t="s">
        <v>229</v>
      </c>
      <c r="I30" s="355">
        <f>'[26]101116-PISTA'!$K$47</f>
        <v>2200.3000000000002</v>
      </c>
      <c r="J30" s="356">
        <v>1.74</v>
      </c>
      <c r="K30" s="356">
        <f t="shared" ref="K30:K40" si="1">ROUND((J30*(1+L30)),2)</f>
        <v>2.1</v>
      </c>
      <c r="L30" s="357">
        <f>L24</f>
        <v>0.20699999999999999</v>
      </c>
      <c r="M30" s="356">
        <f>TRUNC(I30*J30,2)</f>
        <v>3828.52</v>
      </c>
      <c r="N30" s="356">
        <f>TRUNC(I30*K30,2)</f>
        <v>4620.63</v>
      </c>
    </row>
    <row r="31" spans="2:14" s="31" customFormat="1" ht="25.5">
      <c r="B31" s="32" t="s">
        <v>797</v>
      </c>
      <c r="C31" s="444">
        <v>96385</v>
      </c>
      <c r="D31" s="353" t="s">
        <v>169</v>
      </c>
      <c r="E31" s="354" t="s">
        <v>841</v>
      </c>
      <c r="F31" s="542" t="s">
        <v>847</v>
      </c>
      <c r="G31" s="542"/>
      <c r="H31" s="353" t="s">
        <v>229</v>
      </c>
      <c r="I31" s="355">
        <f>'[26]96385'!$K$50</f>
        <v>459.51</v>
      </c>
      <c r="J31" s="356">
        <v>8.76</v>
      </c>
      <c r="K31" s="356">
        <f t="shared" si="1"/>
        <v>10.57</v>
      </c>
      <c r="L31" s="357">
        <f t="shared" ref="L31:L36" si="2">L30</f>
        <v>0.20699999999999999</v>
      </c>
      <c r="M31" s="356">
        <f t="shared" ref="M31:M40" si="3">TRUNC(I31*J31,2)</f>
        <v>4025.3</v>
      </c>
      <c r="N31" s="356">
        <f t="shared" ref="N31:N40" si="4">TRUNC(I31*K31,2)</f>
        <v>4857.0200000000004</v>
      </c>
    </row>
    <row r="32" spans="2:14" s="31" customFormat="1" ht="38.25">
      <c r="B32" s="32" t="s">
        <v>798</v>
      </c>
      <c r="C32" s="444">
        <v>100974</v>
      </c>
      <c r="D32" s="353" t="s">
        <v>169</v>
      </c>
      <c r="E32" s="354" t="s">
        <v>952</v>
      </c>
      <c r="F32" s="542" t="s">
        <v>847</v>
      </c>
      <c r="G32" s="542"/>
      <c r="H32" s="353" t="s">
        <v>229</v>
      </c>
      <c r="I32" s="355">
        <f>'[26]100974'!$K$49</f>
        <v>1740.7900000000002</v>
      </c>
      <c r="J32" s="356">
        <v>6.02</v>
      </c>
      <c r="K32" s="356">
        <f t="shared" ref="K32:K33" si="5">ROUND((J32*(1+L32)),2)</f>
        <v>7.27</v>
      </c>
      <c r="L32" s="357">
        <f t="shared" si="2"/>
        <v>0.20699999999999999</v>
      </c>
      <c r="M32" s="356">
        <f>TRUNC(I32*J32,2)</f>
        <v>10479.549999999999</v>
      </c>
      <c r="N32" s="356">
        <f>TRUNC(I32*K32,2)</f>
        <v>12655.54</v>
      </c>
    </row>
    <row r="33" spans="2:14" s="31" customFormat="1" ht="25.5">
      <c r="B33" s="32" t="s">
        <v>799</v>
      </c>
      <c r="C33" s="510">
        <v>93595</v>
      </c>
      <c r="D33" s="510" t="s">
        <v>169</v>
      </c>
      <c r="E33" s="354" t="s">
        <v>953</v>
      </c>
      <c r="F33" s="551" t="s">
        <v>847</v>
      </c>
      <c r="G33" s="551"/>
      <c r="H33" s="510" t="s">
        <v>229</v>
      </c>
      <c r="I33" s="355">
        <f>'[26]93595'!$J$50</f>
        <v>1740.7900000000002</v>
      </c>
      <c r="J33" s="376">
        <f>VLOOKUP(E33,'USAR PREÇO'!E$20:N$89,6,0)</f>
        <v>1.21</v>
      </c>
      <c r="K33" s="356">
        <f t="shared" si="5"/>
        <v>1.46</v>
      </c>
      <c r="L33" s="357">
        <f t="shared" si="2"/>
        <v>0.20699999999999999</v>
      </c>
      <c r="M33" s="356">
        <f t="shared" ref="M33:M34" si="6">TRUNC(I33*J33,2)</f>
        <v>2106.35</v>
      </c>
      <c r="N33" s="356">
        <f t="shared" ref="N33:N34" si="7">TRUNC(I33*K33,2)</f>
        <v>2541.5500000000002</v>
      </c>
    </row>
    <row r="34" spans="2:14" s="31" customFormat="1" ht="21" customHeight="1">
      <c r="B34" s="32" t="s">
        <v>800</v>
      </c>
      <c r="C34" s="444">
        <v>100574</v>
      </c>
      <c r="D34" s="353" t="s">
        <v>169</v>
      </c>
      <c r="E34" s="354" t="s">
        <v>836</v>
      </c>
      <c r="F34" s="542" t="s">
        <v>847</v>
      </c>
      <c r="G34" s="542"/>
      <c r="H34" s="353" t="s">
        <v>229</v>
      </c>
      <c r="I34" s="355">
        <f>'[26]83344'!$K$54</f>
        <v>1740.7900000000002</v>
      </c>
      <c r="J34" s="356">
        <v>1.1100000000000001</v>
      </c>
      <c r="K34" s="356">
        <f t="shared" si="1"/>
        <v>1.34</v>
      </c>
      <c r="L34" s="357">
        <f t="shared" si="2"/>
        <v>0.20699999999999999</v>
      </c>
      <c r="M34" s="356">
        <f t="shared" si="6"/>
        <v>1932.27</v>
      </c>
      <c r="N34" s="356">
        <f t="shared" si="7"/>
        <v>2332.65</v>
      </c>
    </row>
    <row r="35" spans="2:14" s="31" customFormat="1" ht="32.25" customHeight="1">
      <c r="B35" s="32" t="s">
        <v>858</v>
      </c>
      <c r="C35" s="444">
        <v>101116</v>
      </c>
      <c r="D35" s="353" t="s">
        <v>169</v>
      </c>
      <c r="E35" s="354" t="s">
        <v>973</v>
      </c>
      <c r="F35" s="542" t="s">
        <v>847</v>
      </c>
      <c r="G35" s="542"/>
      <c r="H35" s="353" t="s">
        <v>229</v>
      </c>
      <c r="I35" s="355">
        <f>'[26]101116-JAZ'!$K$47</f>
        <v>2483.7020000000002</v>
      </c>
      <c r="J35" s="356">
        <v>1.74</v>
      </c>
      <c r="K35" s="356">
        <f t="shared" ref="K35" si="8">ROUND((J35*(1+L35)),2)</f>
        <v>2.1</v>
      </c>
      <c r="L35" s="357">
        <f t="shared" si="2"/>
        <v>0.20699999999999999</v>
      </c>
      <c r="M35" s="356">
        <f t="shared" ref="M35" si="9">TRUNC(I35*J35,2)</f>
        <v>4321.6400000000003</v>
      </c>
      <c r="N35" s="356">
        <f t="shared" ref="N35" si="10">TRUNC(I35*K35,2)</f>
        <v>5215.7700000000004</v>
      </c>
    </row>
    <row r="36" spans="2:14" s="31" customFormat="1" ht="33" customHeight="1">
      <c r="B36" s="32" t="s">
        <v>832</v>
      </c>
      <c r="C36" s="444">
        <v>93358</v>
      </c>
      <c r="D36" s="353" t="s">
        <v>169</v>
      </c>
      <c r="E36" s="354" t="s">
        <v>835</v>
      </c>
      <c r="F36" s="543" t="s">
        <v>849</v>
      </c>
      <c r="G36" s="543"/>
      <c r="H36" s="353" t="s">
        <v>229</v>
      </c>
      <c r="I36" s="355">
        <f>I37*0.1</f>
        <v>187.34300000000002</v>
      </c>
      <c r="J36" s="356">
        <v>66.569999999999993</v>
      </c>
      <c r="K36" s="356">
        <f t="shared" si="1"/>
        <v>80.349999999999994</v>
      </c>
      <c r="L36" s="357">
        <f t="shared" si="2"/>
        <v>0.20699999999999999</v>
      </c>
      <c r="M36" s="356">
        <f t="shared" si="3"/>
        <v>12471.42</v>
      </c>
      <c r="N36" s="356">
        <f t="shared" si="4"/>
        <v>15053.01</v>
      </c>
    </row>
    <row r="37" spans="2:14" s="31" customFormat="1" ht="54.75" customHeight="1">
      <c r="B37" s="32" t="s">
        <v>832</v>
      </c>
      <c r="C37" s="444">
        <v>90100</v>
      </c>
      <c r="D37" s="353" t="s">
        <v>169</v>
      </c>
      <c r="E37" s="354" t="s">
        <v>843</v>
      </c>
      <c r="F37" s="543" t="s">
        <v>849</v>
      </c>
      <c r="G37" s="543"/>
      <c r="H37" s="353" t="s">
        <v>229</v>
      </c>
      <c r="I37" s="355">
        <f>'[27]PLAN. REDES '!$Q$46</f>
        <v>1873.43</v>
      </c>
      <c r="J37" s="356">
        <v>10.1</v>
      </c>
      <c r="K37" s="356">
        <f t="shared" si="1"/>
        <v>12.19</v>
      </c>
      <c r="L37" s="357">
        <f t="shared" ref="L37" si="11">L31</f>
        <v>0.20699999999999999</v>
      </c>
      <c r="M37" s="356">
        <f t="shared" si="3"/>
        <v>18921.64</v>
      </c>
      <c r="N37" s="356">
        <f t="shared" si="4"/>
        <v>22837.11</v>
      </c>
    </row>
    <row r="38" spans="2:14" s="31" customFormat="1" ht="54.6" hidden="1" customHeight="1">
      <c r="B38" s="32" t="s">
        <v>859</v>
      </c>
      <c r="C38" s="444">
        <v>90092</v>
      </c>
      <c r="D38" s="353" t="s">
        <v>169</v>
      </c>
      <c r="E38" s="354" t="s">
        <v>842</v>
      </c>
      <c r="F38" s="543" t="s">
        <v>849</v>
      </c>
      <c r="G38" s="543"/>
      <c r="H38" s="353" t="s">
        <v>229</v>
      </c>
      <c r="I38" s="355">
        <v>0</v>
      </c>
      <c r="J38" s="356">
        <v>4.8099999999999996</v>
      </c>
      <c r="K38" s="356">
        <f t="shared" si="1"/>
        <v>5.81</v>
      </c>
      <c r="L38" s="357">
        <f>L37</f>
        <v>0.20699999999999999</v>
      </c>
      <c r="M38" s="356">
        <f t="shared" si="3"/>
        <v>0</v>
      </c>
      <c r="N38" s="356">
        <f t="shared" si="4"/>
        <v>0</v>
      </c>
    </row>
    <row r="39" spans="2:14" s="31" customFormat="1" ht="50.45" customHeight="1">
      <c r="B39" s="32" t="s">
        <v>954</v>
      </c>
      <c r="C39" s="444">
        <v>93360</v>
      </c>
      <c r="D39" s="353" t="s">
        <v>169</v>
      </c>
      <c r="E39" s="354" t="s">
        <v>833</v>
      </c>
      <c r="F39" s="543" t="s">
        <v>849</v>
      </c>
      <c r="G39" s="543"/>
      <c r="H39" s="353" t="s">
        <v>229</v>
      </c>
      <c r="I39" s="355">
        <f>'[27]PLAN. REDES '!$AB$46</f>
        <v>1792.07</v>
      </c>
      <c r="J39" s="356">
        <v>17.61</v>
      </c>
      <c r="K39" s="356">
        <f t="shared" si="1"/>
        <v>21.26</v>
      </c>
      <c r="L39" s="357">
        <f>L38</f>
        <v>0.20699999999999999</v>
      </c>
      <c r="M39" s="356">
        <f t="shared" si="3"/>
        <v>31558.35</v>
      </c>
      <c r="N39" s="356">
        <f t="shared" si="4"/>
        <v>38099.4</v>
      </c>
    </row>
    <row r="40" spans="2:14" s="31" customFormat="1" ht="20.45" customHeight="1">
      <c r="B40" s="32" t="s">
        <v>955</v>
      </c>
      <c r="C40" s="444">
        <v>100575</v>
      </c>
      <c r="D40" s="353" t="s">
        <v>169</v>
      </c>
      <c r="E40" s="354" t="s">
        <v>834</v>
      </c>
      <c r="F40" s="542" t="s">
        <v>847</v>
      </c>
      <c r="G40" s="542"/>
      <c r="H40" s="353" t="s">
        <v>200</v>
      </c>
      <c r="I40" s="355">
        <f>'[26]100575'!$K$49</f>
        <v>1328.712</v>
      </c>
      <c r="J40" s="356">
        <f>VLOOKUP(E40,'USAR PREÇO'!E$20:N$89,6,0)</f>
        <v>0.08</v>
      </c>
      <c r="K40" s="356">
        <f t="shared" si="1"/>
        <v>0.1</v>
      </c>
      <c r="L40" s="357">
        <f>L39</f>
        <v>0.20699999999999999</v>
      </c>
      <c r="M40" s="356">
        <f t="shared" si="3"/>
        <v>106.29</v>
      </c>
      <c r="N40" s="356">
        <f t="shared" si="4"/>
        <v>132.87</v>
      </c>
    </row>
    <row r="41" spans="2:14" s="44" customFormat="1" ht="19.899999999999999" customHeight="1">
      <c r="B41" s="37"/>
      <c r="C41" s="371"/>
      <c r="D41" s="363" t="s">
        <v>1014</v>
      </c>
      <c r="E41" s="363" t="str">
        <f>E28</f>
        <v>TRABALHOS EM TERRA</v>
      </c>
      <c r="F41" s="548"/>
      <c r="G41" s="548"/>
      <c r="H41" s="372"/>
      <c r="I41" s="373"/>
      <c r="J41" s="374"/>
      <c r="K41" s="374"/>
      <c r="L41" s="374"/>
      <c r="M41" s="365">
        <f>SUM(M29:M40)</f>
        <v>89751.329999999987</v>
      </c>
      <c r="N41" s="365">
        <f>SUM(N29:N40)</f>
        <v>108345.54999999999</v>
      </c>
    </row>
    <row r="42" spans="2:14" s="6" customFormat="1" ht="6" customHeight="1">
      <c r="B42" s="100"/>
      <c r="C42" s="358"/>
      <c r="D42" s="359"/>
      <c r="E42" s="360"/>
      <c r="F42" s="549"/>
      <c r="G42" s="549"/>
      <c r="H42" s="359"/>
      <c r="I42" s="361"/>
      <c r="J42" s="359"/>
      <c r="K42" s="359"/>
      <c r="L42" s="359"/>
      <c r="M42" s="359"/>
      <c r="N42" s="362"/>
    </row>
    <row r="43" spans="2:14" s="26" customFormat="1" ht="20.100000000000001" customHeight="1">
      <c r="B43" s="247" t="s">
        <v>469</v>
      </c>
      <c r="C43" s="366"/>
      <c r="D43" s="375"/>
      <c r="E43" s="352" t="s">
        <v>22</v>
      </c>
      <c r="F43" s="541"/>
      <c r="G43" s="541"/>
      <c r="H43" s="367"/>
      <c r="I43" s="368"/>
      <c r="J43" s="369"/>
      <c r="K43" s="369"/>
      <c r="L43" s="369"/>
      <c r="M43" s="369"/>
      <c r="N43" s="370"/>
    </row>
    <row r="44" spans="2:14" s="31" customFormat="1" ht="40.5" customHeight="1">
      <c r="B44" s="32" t="s">
        <v>19</v>
      </c>
      <c r="C44" s="444">
        <v>92212</v>
      </c>
      <c r="D44" s="353" t="s">
        <v>169</v>
      </c>
      <c r="E44" s="354" t="s">
        <v>837</v>
      </c>
      <c r="F44" s="542" t="s">
        <v>848</v>
      </c>
      <c r="G44" s="542"/>
      <c r="H44" s="353" t="s">
        <v>205</v>
      </c>
      <c r="I44" s="355">
        <f>'[27]PLAN. REDES '!$D$48</f>
        <v>915</v>
      </c>
      <c r="J44" s="356">
        <v>265.72000000000003</v>
      </c>
      <c r="K44" s="356">
        <f t="shared" ref="K44:K45" si="12">ROUND((J44*(1+L44)),2)</f>
        <v>320.72000000000003</v>
      </c>
      <c r="L44" s="357">
        <f>L40</f>
        <v>0.20699999999999999</v>
      </c>
      <c r="M44" s="356">
        <f>TRUNC(I44*J44,2)</f>
        <v>243133.8</v>
      </c>
      <c r="N44" s="356">
        <f>ROUND(I44*K44,2)</f>
        <v>293458.8</v>
      </c>
    </row>
    <row r="45" spans="2:14" s="31" customFormat="1" ht="39" customHeight="1">
      <c r="B45" s="32" t="s">
        <v>20</v>
      </c>
      <c r="C45" s="444">
        <v>92214</v>
      </c>
      <c r="D45" s="353" t="s">
        <v>169</v>
      </c>
      <c r="E45" s="354" t="s">
        <v>838</v>
      </c>
      <c r="F45" s="542" t="s">
        <v>848</v>
      </c>
      <c r="G45" s="542"/>
      <c r="H45" s="353" t="s">
        <v>205</v>
      </c>
      <c r="I45" s="355">
        <f>'[27]PLAN. REDES '!$D$49</f>
        <v>200</v>
      </c>
      <c r="J45" s="356">
        <v>422.92</v>
      </c>
      <c r="K45" s="356">
        <f t="shared" si="12"/>
        <v>510.46</v>
      </c>
      <c r="L45" s="357">
        <f>L44</f>
        <v>0.20699999999999999</v>
      </c>
      <c r="M45" s="356">
        <f t="shared" ref="M45:M59" si="13">TRUNC(I45*J45,2)</f>
        <v>84584</v>
      </c>
      <c r="N45" s="356">
        <f t="shared" ref="N45:N59" si="14">ROUND(I45*K45,2)</f>
        <v>102092</v>
      </c>
    </row>
    <row r="46" spans="2:14" s="31" customFormat="1" ht="37.5" hidden="1" customHeight="1">
      <c r="B46" s="32" t="s">
        <v>21</v>
      </c>
      <c r="C46" s="444">
        <v>92216</v>
      </c>
      <c r="D46" s="353" t="s">
        <v>169</v>
      </c>
      <c r="E46" s="354" t="s">
        <v>946</v>
      </c>
      <c r="F46" s="542" t="s">
        <v>851</v>
      </c>
      <c r="G46" s="542"/>
      <c r="H46" s="353" t="s">
        <v>205</v>
      </c>
      <c r="I46" s="364">
        <v>0</v>
      </c>
      <c r="J46" s="356">
        <f>VLOOKUP(E46,'USAR PREÇO'!E$20:N$89,6,0)</f>
        <v>0</v>
      </c>
      <c r="K46" s="356">
        <f t="shared" ref="K46" si="15">ROUND((J46*(1+L46)),2)</f>
        <v>0</v>
      </c>
      <c r="L46" s="357">
        <v>0.26750000000000002</v>
      </c>
      <c r="M46" s="356">
        <f t="shared" si="13"/>
        <v>0</v>
      </c>
      <c r="N46" s="356">
        <f t="shared" si="14"/>
        <v>0</v>
      </c>
    </row>
    <row r="47" spans="2:14" s="31" customFormat="1" ht="24.6" customHeight="1">
      <c r="B47" s="32" t="s">
        <v>801</v>
      </c>
      <c r="C47" s="444">
        <v>100323</v>
      </c>
      <c r="D47" s="353" t="s">
        <v>169</v>
      </c>
      <c r="E47" s="354" t="s">
        <v>1026</v>
      </c>
      <c r="F47" s="543" t="s">
        <v>849</v>
      </c>
      <c r="G47" s="543"/>
      <c r="H47" s="353" t="s">
        <v>229</v>
      </c>
      <c r="I47" s="355">
        <f>'[27]PLAN. REDES '!$Y$46</f>
        <v>119.73</v>
      </c>
      <c r="J47" s="356">
        <v>109.31</v>
      </c>
      <c r="K47" s="356">
        <f t="shared" ref="K47:K59" si="16">ROUND((J47*(1+L47)),2)</f>
        <v>131.94</v>
      </c>
      <c r="L47" s="357">
        <f>L45</f>
        <v>0.20699999999999999</v>
      </c>
      <c r="M47" s="356">
        <f t="shared" si="13"/>
        <v>13087.68</v>
      </c>
      <c r="N47" s="356">
        <f t="shared" si="14"/>
        <v>15797.18</v>
      </c>
    </row>
    <row r="48" spans="2:14" s="31" customFormat="1" ht="42.75" customHeight="1">
      <c r="B48" s="32" t="s">
        <v>802</v>
      </c>
      <c r="C48" s="444">
        <v>100980</v>
      </c>
      <c r="D48" s="353" t="s">
        <v>169</v>
      </c>
      <c r="E48" s="354" t="s">
        <v>968</v>
      </c>
      <c r="F48" s="543" t="s">
        <v>849</v>
      </c>
      <c r="G48" s="543"/>
      <c r="H48" s="353" t="s">
        <v>229</v>
      </c>
      <c r="I48" s="355">
        <f>I47</f>
        <v>119.73</v>
      </c>
      <c r="J48" s="356">
        <v>5.2</v>
      </c>
      <c r="K48" s="356">
        <f t="shared" ref="K48:K49" si="17">ROUND((J48*(1+L48)),2)</f>
        <v>6.28</v>
      </c>
      <c r="L48" s="357">
        <f t="shared" ref="L48:L56" si="18">L47</f>
        <v>0.20699999999999999</v>
      </c>
      <c r="M48" s="356">
        <f t="shared" ref="M48:M49" si="19">TRUNC(I48*J48,2)</f>
        <v>622.59</v>
      </c>
      <c r="N48" s="356">
        <f t="shared" ref="N48:N49" si="20">ROUND(I48*K48,2)</f>
        <v>751.9</v>
      </c>
    </row>
    <row r="49" spans="2:14" s="31" customFormat="1" ht="29.25" customHeight="1">
      <c r="B49" s="32" t="s">
        <v>803</v>
      </c>
      <c r="C49" s="444">
        <v>93595</v>
      </c>
      <c r="D49" s="353" t="s">
        <v>169</v>
      </c>
      <c r="E49" s="354" t="s">
        <v>862</v>
      </c>
      <c r="F49" s="543" t="s">
        <v>849</v>
      </c>
      <c r="G49" s="543"/>
      <c r="H49" s="353" t="s">
        <v>738</v>
      </c>
      <c r="I49" s="355">
        <f>I48</f>
        <v>119.73</v>
      </c>
      <c r="J49" s="356">
        <v>1.21</v>
      </c>
      <c r="K49" s="356">
        <f t="shared" si="17"/>
        <v>1.46</v>
      </c>
      <c r="L49" s="357">
        <f t="shared" si="18"/>
        <v>0.20699999999999999</v>
      </c>
      <c r="M49" s="356">
        <f t="shared" si="19"/>
        <v>144.87</v>
      </c>
      <c r="N49" s="356">
        <f t="shared" si="20"/>
        <v>174.81</v>
      </c>
    </row>
    <row r="50" spans="2:14" s="31" customFormat="1" ht="39" customHeight="1">
      <c r="B50" s="32" t="s">
        <v>804</v>
      </c>
      <c r="C50" s="444">
        <v>101571</v>
      </c>
      <c r="D50" s="353" t="s">
        <v>169</v>
      </c>
      <c r="E50" s="354" t="s">
        <v>845</v>
      </c>
      <c r="F50" s="542" t="s">
        <v>848</v>
      </c>
      <c r="G50" s="542"/>
      <c r="H50" s="353" t="s">
        <v>200</v>
      </c>
      <c r="I50" s="355">
        <f>'[27]PLAN. REDES '!$AA$46</f>
        <v>2676.32</v>
      </c>
      <c r="J50" s="356">
        <v>24.33</v>
      </c>
      <c r="K50" s="356">
        <f t="shared" si="16"/>
        <v>29.37</v>
      </c>
      <c r="L50" s="357">
        <f t="shared" si="18"/>
        <v>0.20699999999999999</v>
      </c>
      <c r="M50" s="356">
        <f t="shared" si="13"/>
        <v>65114.86</v>
      </c>
      <c r="N50" s="356">
        <f t="shared" si="14"/>
        <v>78603.520000000004</v>
      </c>
    </row>
    <row r="51" spans="2:14" s="31" customFormat="1" ht="37.15" hidden="1" customHeight="1">
      <c r="B51" s="32" t="s">
        <v>805</v>
      </c>
      <c r="C51" s="444">
        <v>101573</v>
      </c>
      <c r="D51" s="353" t="s">
        <v>169</v>
      </c>
      <c r="E51" s="354" t="s">
        <v>844</v>
      </c>
      <c r="F51" s="542" t="s">
        <v>848</v>
      </c>
      <c r="G51" s="542"/>
      <c r="H51" s="353" t="s">
        <v>200</v>
      </c>
      <c r="I51" s="355">
        <v>0</v>
      </c>
      <c r="J51" s="356">
        <v>20.51</v>
      </c>
      <c r="K51" s="356">
        <f t="shared" si="16"/>
        <v>24.76</v>
      </c>
      <c r="L51" s="357">
        <f t="shared" si="18"/>
        <v>0.20699999999999999</v>
      </c>
      <c r="M51" s="356">
        <f t="shared" si="13"/>
        <v>0</v>
      </c>
      <c r="N51" s="356">
        <f t="shared" si="14"/>
        <v>0</v>
      </c>
    </row>
    <row r="52" spans="2:14" s="31" customFormat="1" ht="24.95" customHeight="1">
      <c r="B52" s="32" t="s">
        <v>806</v>
      </c>
      <c r="C52" s="444">
        <v>94283</v>
      </c>
      <c r="D52" s="353" t="s">
        <v>169</v>
      </c>
      <c r="E52" s="354" t="s">
        <v>860</v>
      </c>
      <c r="F52" s="542" t="s">
        <v>848</v>
      </c>
      <c r="G52" s="542"/>
      <c r="H52" s="353" t="s">
        <v>205</v>
      </c>
      <c r="I52" s="355">
        <f>'[28]94283'!$K$57</f>
        <v>6074.98</v>
      </c>
      <c r="J52" s="356">
        <v>66.180000000000007</v>
      </c>
      <c r="K52" s="356">
        <f t="shared" si="16"/>
        <v>79.88</v>
      </c>
      <c r="L52" s="357">
        <f t="shared" si="18"/>
        <v>0.20699999999999999</v>
      </c>
      <c r="M52" s="356">
        <f t="shared" si="13"/>
        <v>402042.17</v>
      </c>
      <c r="N52" s="356">
        <f t="shared" si="14"/>
        <v>485269.4</v>
      </c>
    </row>
    <row r="53" spans="2:14" s="31" customFormat="1" ht="25.5" customHeight="1">
      <c r="B53" s="32" t="s">
        <v>807</v>
      </c>
      <c r="C53" s="444">
        <v>97935</v>
      </c>
      <c r="D53" s="353" t="s">
        <v>169</v>
      </c>
      <c r="E53" s="354" t="s">
        <v>944</v>
      </c>
      <c r="F53" s="542" t="s">
        <v>848</v>
      </c>
      <c r="G53" s="542"/>
      <c r="H53" s="353" t="s">
        <v>187</v>
      </c>
      <c r="I53" s="355">
        <f>'[28]97935'!$K$47</f>
        <v>26</v>
      </c>
      <c r="J53" s="356">
        <v>755.53</v>
      </c>
      <c r="K53" s="356">
        <f t="shared" si="16"/>
        <v>911.92</v>
      </c>
      <c r="L53" s="357">
        <f t="shared" si="18"/>
        <v>0.20699999999999999</v>
      </c>
      <c r="M53" s="356">
        <f t="shared" si="13"/>
        <v>19643.78</v>
      </c>
      <c r="N53" s="356">
        <f t="shared" si="14"/>
        <v>23709.919999999998</v>
      </c>
    </row>
    <row r="54" spans="2:14" s="31" customFormat="1" ht="40.5" customHeight="1">
      <c r="B54" s="32" t="s">
        <v>808</v>
      </c>
      <c r="C54" s="444">
        <v>99252</v>
      </c>
      <c r="D54" s="353" t="s">
        <v>169</v>
      </c>
      <c r="E54" s="360" t="s">
        <v>939</v>
      </c>
      <c r="F54" s="542" t="s">
        <v>848</v>
      </c>
      <c r="G54" s="542"/>
      <c r="H54" s="353" t="s">
        <v>187</v>
      </c>
      <c r="I54" s="355">
        <f>'[28]99252'!$L$56</f>
        <v>14</v>
      </c>
      <c r="J54" s="356">
        <v>2247.83</v>
      </c>
      <c r="K54" s="356">
        <f t="shared" si="16"/>
        <v>2713.13</v>
      </c>
      <c r="L54" s="357">
        <f t="shared" si="18"/>
        <v>0.20699999999999999</v>
      </c>
      <c r="M54" s="356">
        <f t="shared" si="13"/>
        <v>31469.62</v>
      </c>
      <c r="N54" s="356">
        <f t="shared" si="14"/>
        <v>37983.82</v>
      </c>
    </row>
    <row r="55" spans="2:14" s="31" customFormat="1" ht="42" customHeight="1">
      <c r="B55" s="32" t="s">
        <v>809</v>
      </c>
      <c r="C55" s="444">
        <v>99249</v>
      </c>
      <c r="D55" s="353" t="s">
        <v>169</v>
      </c>
      <c r="E55" s="354" t="s">
        <v>938</v>
      </c>
      <c r="F55" s="542" t="s">
        <v>848</v>
      </c>
      <c r="G55" s="542"/>
      <c r="H55" s="353" t="s">
        <v>205</v>
      </c>
      <c r="I55" s="355">
        <f>'[28]99249'!$L$56</f>
        <v>1.0000000000000002</v>
      </c>
      <c r="J55" s="356">
        <v>1737.19</v>
      </c>
      <c r="K55" s="356">
        <f t="shared" si="16"/>
        <v>2096.79</v>
      </c>
      <c r="L55" s="357">
        <f t="shared" si="18"/>
        <v>0.20699999999999999</v>
      </c>
      <c r="M55" s="356">
        <f t="shared" si="13"/>
        <v>1737.19</v>
      </c>
      <c r="N55" s="356">
        <f t="shared" si="14"/>
        <v>2096.79</v>
      </c>
    </row>
    <row r="56" spans="2:14" s="31" customFormat="1" ht="27.75" customHeight="1">
      <c r="B56" s="32" t="s">
        <v>810</v>
      </c>
      <c r="C56" s="444">
        <v>6243</v>
      </c>
      <c r="D56" s="353" t="s">
        <v>169</v>
      </c>
      <c r="E56" s="354" t="s">
        <v>940</v>
      </c>
      <c r="F56" s="542" t="s">
        <v>851</v>
      </c>
      <c r="G56" s="542"/>
      <c r="H56" s="353" t="s">
        <v>187</v>
      </c>
      <c r="I56" s="355">
        <f>I54</f>
        <v>14</v>
      </c>
      <c r="J56" s="356">
        <v>600</v>
      </c>
      <c r="K56" s="356">
        <f t="shared" ref="K56:K58" si="21">ROUND((J56*(1+L56)),2)</f>
        <v>724.2</v>
      </c>
      <c r="L56" s="357">
        <f t="shared" si="18"/>
        <v>0.20699999999999999</v>
      </c>
      <c r="M56" s="356">
        <f t="shared" si="13"/>
        <v>8400</v>
      </c>
      <c r="N56" s="356">
        <f t="shared" si="14"/>
        <v>10138.799999999999</v>
      </c>
    </row>
    <row r="57" spans="2:14" s="31" customFormat="1" ht="27.75" customHeight="1">
      <c r="B57" s="32" t="s">
        <v>811</v>
      </c>
      <c r="C57" s="483">
        <v>94265</v>
      </c>
      <c r="D57" s="483" t="s">
        <v>169</v>
      </c>
      <c r="E57" s="354" t="s">
        <v>850</v>
      </c>
      <c r="F57" s="546" t="s">
        <v>848</v>
      </c>
      <c r="G57" s="547"/>
      <c r="H57" s="483" t="s">
        <v>205</v>
      </c>
      <c r="I57" s="355">
        <f>'[28]94265'!$L$54</f>
        <v>6074.98</v>
      </c>
      <c r="J57" s="356">
        <v>41.74</v>
      </c>
      <c r="K57" s="356">
        <f t="shared" si="21"/>
        <v>50.38</v>
      </c>
      <c r="L57" s="357">
        <f>L54</f>
        <v>0.20699999999999999</v>
      </c>
      <c r="M57" s="356">
        <f t="shared" ref="M57:M58" si="22">TRUNC(I57*J57,2)</f>
        <v>253569.66</v>
      </c>
      <c r="N57" s="356">
        <f t="shared" ref="N57:N58" si="23">ROUND(I57*K57,2)</f>
        <v>306057.49</v>
      </c>
    </row>
    <row r="58" spans="2:14" s="31" customFormat="1" ht="27.75" customHeight="1">
      <c r="B58" s="32" t="s">
        <v>811</v>
      </c>
      <c r="C58" s="483">
        <v>100947</v>
      </c>
      <c r="D58" s="483" t="s">
        <v>169</v>
      </c>
      <c r="E58" s="354" t="s">
        <v>1042</v>
      </c>
      <c r="F58" s="546" t="s">
        <v>848</v>
      </c>
      <c r="G58" s="547"/>
      <c r="H58" s="483" t="s">
        <v>205</v>
      </c>
      <c r="I58" s="355">
        <f>'[28]100947'!$L$54</f>
        <v>41308</v>
      </c>
      <c r="J58" s="356">
        <v>1.73</v>
      </c>
      <c r="K58" s="356">
        <f t="shared" si="21"/>
        <v>2.09</v>
      </c>
      <c r="L58" s="357">
        <f t="shared" ref="L58" si="24">L55</f>
        <v>0.20699999999999999</v>
      </c>
      <c r="M58" s="356">
        <f t="shared" si="22"/>
        <v>71462.84</v>
      </c>
      <c r="N58" s="356">
        <f t="shared" si="23"/>
        <v>86333.72</v>
      </c>
    </row>
    <row r="59" spans="2:14" s="31" customFormat="1" ht="30.6" customHeight="1">
      <c r="B59" s="32" t="s">
        <v>811</v>
      </c>
      <c r="C59" s="483">
        <v>100948</v>
      </c>
      <c r="D59" s="483" t="s">
        <v>169</v>
      </c>
      <c r="E59" s="354" t="s">
        <v>1043</v>
      </c>
      <c r="F59" s="546" t="s">
        <v>848</v>
      </c>
      <c r="G59" s="547"/>
      <c r="H59" s="483" t="s">
        <v>205</v>
      </c>
      <c r="I59" s="355">
        <f>'[28]100948'!$L$54</f>
        <v>206540</v>
      </c>
      <c r="J59" s="356">
        <v>0.68</v>
      </c>
      <c r="K59" s="356">
        <f t="shared" si="16"/>
        <v>0.82</v>
      </c>
      <c r="L59" s="357">
        <f>L56</f>
        <v>0.20699999999999999</v>
      </c>
      <c r="M59" s="356">
        <f t="shared" si="13"/>
        <v>140447.20000000001</v>
      </c>
      <c r="N59" s="356">
        <f t="shared" si="14"/>
        <v>169362.8</v>
      </c>
    </row>
    <row r="60" spans="2:14" s="44" customFormat="1" ht="19.899999999999999" customHeight="1">
      <c r="B60" s="37"/>
      <c r="C60" s="372"/>
      <c r="D60" s="363" t="s">
        <v>1014</v>
      </c>
      <c r="E60" s="363" t="str">
        <f>E43</f>
        <v>DRENAGEM E OBRAS DE ARTE CORRENTES</v>
      </c>
      <c r="F60" s="548"/>
      <c r="G60" s="548"/>
      <c r="H60" s="372"/>
      <c r="I60" s="373"/>
      <c r="J60" s="374"/>
      <c r="K60" s="374"/>
      <c r="L60" s="374"/>
      <c r="M60" s="365">
        <f>SUM(M44:M59)</f>
        <v>1335460.26</v>
      </c>
      <c r="N60" s="365">
        <f>SUM(N44:N59)</f>
        <v>1611830.9500000002</v>
      </c>
    </row>
    <row r="61" spans="2:14" s="6" customFormat="1" ht="6" customHeight="1">
      <c r="B61" s="100"/>
      <c r="C61" s="358"/>
      <c r="D61" s="359"/>
      <c r="E61" s="360"/>
      <c r="F61" s="549"/>
      <c r="G61" s="549"/>
      <c r="H61" s="359"/>
      <c r="I61" s="361"/>
      <c r="J61" s="359"/>
      <c r="K61" s="359"/>
      <c r="L61" s="359"/>
      <c r="M61" s="359"/>
      <c r="N61" s="362"/>
    </row>
    <row r="62" spans="2:14" s="26" customFormat="1" ht="20.100000000000001" customHeight="1">
      <c r="B62" s="247" t="s">
        <v>470</v>
      </c>
      <c r="C62" s="366"/>
      <c r="D62" s="375"/>
      <c r="E62" s="352" t="s">
        <v>5</v>
      </c>
      <c r="F62" s="544"/>
      <c r="G62" s="545"/>
      <c r="H62" s="367"/>
      <c r="I62" s="368"/>
      <c r="J62" s="369"/>
      <c r="K62" s="369"/>
      <c r="L62" s="369"/>
      <c r="M62" s="369"/>
      <c r="N62" s="370"/>
    </row>
    <row r="63" spans="2:14" s="31" customFormat="1" ht="28.9" customHeight="1">
      <c r="B63" s="32" t="s">
        <v>414</v>
      </c>
      <c r="C63" s="444">
        <v>100576</v>
      </c>
      <c r="D63" s="353" t="s">
        <v>169</v>
      </c>
      <c r="E63" s="354" t="s">
        <v>853</v>
      </c>
      <c r="F63" s="542" t="s">
        <v>851</v>
      </c>
      <c r="G63" s="542"/>
      <c r="H63" s="353" t="s">
        <v>200</v>
      </c>
      <c r="I63" s="377">
        <f>'[29]100576'!$J$47</f>
        <v>9365.75</v>
      </c>
      <c r="J63" s="356">
        <v>1.85</v>
      </c>
      <c r="K63" s="356">
        <f t="shared" ref="K63:K70" si="25">J63*(1+L63)</f>
        <v>2.2329500000000002</v>
      </c>
      <c r="L63" s="357">
        <f>L59</f>
        <v>0.20699999999999999</v>
      </c>
      <c r="M63" s="356">
        <f>TRUNC(I63*J63,2)</f>
        <v>17326.63</v>
      </c>
      <c r="N63" s="356">
        <f>TRUNC(I63*K63,2)</f>
        <v>20913.25</v>
      </c>
    </row>
    <row r="64" spans="2:14" s="31" customFormat="1" ht="28.9" customHeight="1">
      <c r="B64" s="32" t="s">
        <v>6</v>
      </c>
      <c r="C64" s="444">
        <v>101117</v>
      </c>
      <c r="D64" s="444" t="s">
        <v>169</v>
      </c>
      <c r="E64" s="354" t="s">
        <v>1012</v>
      </c>
      <c r="F64" s="542" t="s">
        <v>851</v>
      </c>
      <c r="G64" s="542"/>
      <c r="H64" s="444" t="s">
        <v>200</v>
      </c>
      <c r="I64" s="377">
        <f>'[29]101117'!$L$44</f>
        <v>2926.4560000000001</v>
      </c>
      <c r="J64" s="356">
        <v>2.5099999999999998</v>
      </c>
      <c r="K64" s="356">
        <f t="shared" si="25"/>
        <v>3.0295700000000001</v>
      </c>
      <c r="L64" s="357">
        <f>L63</f>
        <v>0.20699999999999999</v>
      </c>
      <c r="M64" s="356">
        <f>TRUNC(I64*J64,2)</f>
        <v>7345.4</v>
      </c>
      <c r="N64" s="356">
        <f>TRUNC(I64*K64,2)</f>
        <v>8865.9</v>
      </c>
    </row>
    <row r="65" spans="2:15" s="31" customFormat="1" ht="42.75" customHeight="1">
      <c r="B65" s="32" t="s">
        <v>30</v>
      </c>
      <c r="C65" s="444">
        <v>96388</v>
      </c>
      <c r="D65" s="353" t="s">
        <v>169</v>
      </c>
      <c r="E65" s="354" t="s">
        <v>861</v>
      </c>
      <c r="F65" s="542" t="s">
        <v>851</v>
      </c>
      <c r="G65" s="542"/>
      <c r="H65" s="353" t="s">
        <v>229</v>
      </c>
      <c r="I65" s="377">
        <f>'[29]96388(base) '!$L$44</f>
        <v>2483.7020000000002</v>
      </c>
      <c r="J65" s="356">
        <v>9.11</v>
      </c>
      <c r="K65" s="356">
        <f t="shared" si="25"/>
        <v>10.99577</v>
      </c>
      <c r="L65" s="357">
        <f>L63</f>
        <v>0.20699999999999999</v>
      </c>
      <c r="M65" s="356">
        <f t="shared" ref="M65:M68" si="26">TRUNC(I65*J65,2)</f>
        <v>22626.52</v>
      </c>
      <c r="N65" s="356">
        <f t="shared" ref="N65:N70" si="27">TRUNC(I65*K65,2)</f>
        <v>27310.21</v>
      </c>
    </row>
    <row r="66" spans="2:15" s="31" customFormat="1" ht="30" customHeight="1">
      <c r="B66" s="32" t="s">
        <v>31</v>
      </c>
      <c r="C66" s="444">
        <v>93595</v>
      </c>
      <c r="D66" s="353" t="s">
        <v>169</v>
      </c>
      <c r="E66" s="354" t="s">
        <v>862</v>
      </c>
      <c r="F66" s="542" t="s">
        <v>851</v>
      </c>
      <c r="G66" s="542"/>
      <c r="H66" s="353" t="s">
        <v>738</v>
      </c>
      <c r="I66" s="377">
        <f>'[29]93595'!$M$43</f>
        <v>73836.72</v>
      </c>
      <c r="J66" s="356">
        <v>1.21</v>
      </c>
      <c r="K66" s="356">
        <f t="shared" si="25"/>
        <v>1.4604699999999999</v>
      </c>
      <c r="L66" s="357">
        <f>L65</f>
        <v>0.20699999999999999</v>
      </c>
      <c r="M66" s="356">
        <f t="shared" si="26"/>
        <v>89342.43</v>
      </c>
      <c r="N66" s="356">
        <f t="shared" si="27"/>
        <v>107836.31</v>
      </c>
    </row>
    <row r="67" spans="2:15" s="31" customFormat="1" ht="22.15" customHeight="1">
      <c r="B67" s="32" t="s">
        <v>419</v>
      </c>
      <c r="C67" s="444" t="s">
        <v>839</v>
      </c>
      <c r="D67" s="353" t="s">
        <v>169</v>
      </c>
      <c r="E67" s="378" t="s">
        <v>854</v>
      </c>
      <c r="F67" s="542" t="s">
        <v>851</v>
      </c>
      <c r="G67" s="542"/>
      <c r="H67" s="353" t="s">
        <v>200</v>
      </c>
      <c r="I67" s="377">
        <f>'[29]96401'!$J$45</f>
        <v>9365.75</v>
      </c>
      <c r="J67" s="356">
        <v>0.87</v>
      </c>
      <c r="K67" s="356">
        <f>J67*(1+L67)</f>
        <v>1.002936</v>
      </c>
      <c r="L67" s="357">
        <v>0.15279999999999999</v>
      </c>
      <c r="M67" s="356">
        <f t="shared" si="26"/>
        <v>8148.2</v>
      </c>
      <c r="N67" s="356">
        <f>TRUNC(I67*K67,2)</f>
        <v>9393.24</v>
      </c>
    </row>
    <row r="68" spans="2:15" s="31" customFormat="1" ht="30.75" customHeight="1">
      <c r="B68" s="32" t="s">
        <v>421</v>
      </c>
      <c r="C68" s="444">
        <v>97807</v>
      </c>
      <c r="D68" s="353" t="s">
        <v>169</v>
      </c>
      <c r="E68" s="354" t="s">
        <v>1048</v>
      </c>
      <c r="F68" s="542" t="s">
        <v>851</v>
      </c>
      <c r="G68" s="542"/>
      <c r="H68" s="353" t="s">
        <v>200</v>
      </c>
      <c r="I68" s="377">
        <f>'[29]97807'!$K$45</f>
        <v>9365.75</v>
      </c>
      <c r="J68" s="356">
        <v>23.89</v>
      </c>
      <c r="K68" s="356">
        <f t="shared" si="25"/>
        <v>27.540392000000001</v>
      </c>
      <c r="L68" s="357">
        <v>0.15279999999999999</v>
      </c>
      <c r="M68" s="356">
        <f t="shared" si="26"/>
        <v>223747.76</v>
      </c>
      <c r="N68" s="356">
        <f t="shared" si="27"/>
        <v>257936.42</v>
      </c>
    </row>
    <row r="69" spans="2:15" s="31" customFormat="1" ht="40.5" customHeight="1">
      <c r="B69" s="32" t="s">
        <v>423</v>
      </c>
      <c r="C69" s="444">
        <v>102332</v>
      </c>
      <c r="D69" s="353" t="s">
        <v>169</v>
      </c>
      <c r="E69" s="354" t="s">
        <v>972</v>
      </c>
      <c r="F69" s="542" t="s">
        <v>851</v>
      </c>
      <c r="G69" s="542"/>
      <c r="H69" s="389" t="s">
        <v>738</v>
      </c>
      <c r="I69" s="377">
        <f>'[29]102330'!$K$49</f>
        <v>40380.420000000006</v>
      </c>
      <c r="J69" s="356">
        <v>1.59</v>
      </c>
      <c r="K69" s="356">
        <f t="shared" si="25"/>
        <v>1.8329520000000001</v>
      </c>
      <c r="L69" s="357">
        <v>0.15279999999999999</v>
      </c>
      <c r="M69" s="356">
        <f>TRUNC(I69*J69,2)</f>
        <v>64204.86</v>
      </c>
      <c r="N69" s="356">
        <f>TRUNC(I69*K69,2)</f>
        <v>74015.37</v>
      </c>
    </row>
    <row r="70" spans="2:15" s="31" customFormat="1" ht="41.25" customHeight="1">
      <c r="B70" s="32" t="s">
        <v>425</v>
      </c>
      <c r="C70" s="444">
        <v>95878</v>
      </c>
      <c r="D70" s="353" t="s">
        <v>169</v>
      </c>
      <c r="E70" s="354" t="s">
        <v>863</v>
      </c>
      <c r="F70" s="542" t="s">
        <v>851</v>
      </c>
      <c r="G70" s="542"/>
      <c r="H70" s="353" t="s">
        <v>738</v>
      </c>
      <c r="I70" s="377">
        <f>'[29]95878'!$M$48</f>
        <v>57865.499999999993</v>
      </c>
      <c r="J70" s="356">
        <v>1.1100000000000001</v>
      </c>
      <c r="K70" s="356">
        <f t="shared" si="25"/>
        <v>1.2796080000000001</v>
      </c>
      <c r="L70" s="357">
        <v>0.15279999999999999</v>
      </c>
      <c r="M70" s="356">
        <f>TRUNC(I70*J70,2)</f>
        <v>64230.7</v>
      </c>
      <c r="N70" s="356">
        <f t="shared" si="27"/>
        <v>74045.149999999994</v>
      </c>
    </row>
    <row r="71" spans="2:15" s="44" customFormat="1" ht="19.899999999999999" customHeight="1">
      <c r="B71" s="37"/>
      <c r="C71" s="371"/>
      <c r="D71" s="363" t="s">
        <v>1014</v>
      </c>
      <c r="E71" s="363" t="str">
        <f>E62</f>
        <v>PAVIMENTAÇÃO</v>
      </c>
      <c r="F71" s="548"/>
      <c r="G71" s="548"/>
      <c r="H71" s="372"/>
      <c r="I71" s="373"/>
      <c r="J71" s="374"/>
      <c r="K71" s="374"/>
      <c r="L71" s="374"/>
      <c r="M71" s="365">
        <f>SUM(M63:M70)</f>
        <v>496972.5</v>
      </c>
      <c r="N71" s="365">
        <f>SUM(N63:N70)</f>
        <v>580315.85</v>
      </c>
    </row>
    <row r="72" spans="2:15" s="6" customFormat="1" ht="6" customHeight="1">
      <c r="B72" s="100"/>
      <c r="C72" s="358"/>
      <c r="D72" s="359"/>
      <c r="E72" s="360"/>
      <c r="F72" s="549"/>
      <c r="G72" s="549"/>
      <c r="H72" s="359"/>
      <c r="I72" s="361"/>
      <c r="J72" s="359"/>
      <c r="K72" s="359"/>
      <c r="L72" s="359"/>
      <c r="M72" s="359"/>
      <c r="N72" s="362"/>
    </row>
    <row r="73" spans="2:15" s="26" customFormat="1" ht="20.100000000000001" customHeight="1">
      <c r="B73" s="247" t="s">
        <v>471</v>
      </c>
      <c r="C73" s="379"/>
      <c r="D73" s="380"/>
      <c r="E73" s="352" t="s">
        <v>8</v>
      </c>
      <c r="F73" s="544"/>
      <c r="G73" s="545"/>
      <c r="H73" s="367"/>
      <c r="I73" s="368"/>
      <c r="J73" s="369"/>
      <c r="K73" s="369"/>
      <c r="L73" s="369"/>
      <c r="M73" s="369"/>
      <c r="N73" s="370"/>
    </row>
    <row r="74" spans="2:15" s="31" customFormat="1" ht="38.25" customHeight="1">
      <c r="B74" s="32" t="s">
        <v>431</v>
      </c>
      <c r="C74" s="381">
        <v>102509</v>
      </c>
      <c r="D74" s="381" t="s">
        <v>169</v>
      </c>
      <c r="E74" s="382" t="s">
        <v>948</v>
      </c>
      <c r="F74" s="542" t="s">
        <v>852</v>
      </c>
      <c r="G74" s="542"/>
      <c r="H74" s="353" t="s">
        <v>200</v>
      </c>
      <c r="I74" s="377">
        <f>'[30]72947'!$L$56</f>
        <v>226.4</v>
      </c>
      <c r="J74" s="356">
        <v>21.25</v>
      </c>
      <c r="K74" s="356">
        <f t="shared" ref="K74:K77" si="28">ROUND((J74*(1+L74)),2)</f>
        <v>25.65</v>
      </c>
      <c r="L74" s="357">
        <f>L66</f>
        <v>0.20699999999999999</v>
      </c>
      <c r="M74" s="356">
        <f>TRUNC(I74*J74,2)</f>
        <v>4811</v>
      </c>
      <c r="N74" s="356">
        <f>ROUND(I74*K74,2)</f>
        <v>5807.16</v>
      </c>
    </row>
    <row r="75" spans="2:15" s="31" customFormat="1" ht="47.25" customHeight="1">
      <c r="B75" s="32" t="s">
        <v>436</v>
      </c>
      <c r="C75" s="381">
        <v>102512</v>
      </c>
      <c r="D75" s="381" t="s">
        <v>169</v>
      </c>
      <c r="E75" s="382" t="s">
        <v>949</v>
      </c>
      <c r="F75" s="542" t="s">
        <v>852</v>
      </c>
      <c r="G75" s="542"/>
      <c r="H75" s="353" t="s">
        <v>200</v>
      </c>
      <c r="I75" s="377">
        <v>809.43</v>
      </c>
      <c r="J75" s="356">
        <v>3.69</v>
      </c>
      <c r="K75" s="356">
        <f t="shared" ref="K75" si="29">ROUND((J75*(1+L75)),2)</f>
        <v>4.45</v>
      </c>
      <c r="L75" s="357">
        <f>L74</f>
        <v>0.20699999999999999</v>
      </c>
      <c r="M75" s="356">
        <f>TRUNC(I75*J75,2)</f>
        <v>2986.79</v>
      </c>
      <c r="N75" s="356">
        <f>ROUND(I75*K75,2)</f>
        <v>3601.96</v>
      </c>
    </row>
    <row r="76" spans="2:15" s="31" customFormat="1" ht="29.25" customHeight="1">
      <c r="B76" s="32" t="s">
        <v>438</v>
      </c>
      <c r="C76" s="444">
        <v>34723</v>
      </c>
      <c r="D76" s="353" t="s">
        <v>169</v>
      </c>
      <c r="E76" s="354" t="s">
        <v>855</v>
      </c>
      <c r="F76" s="542" t="s">
        <v>852</v>
      </c>
      <c r="G76" s="542"/>
      <c r="H76" s="353" t="s">
        <v>200</v>
      </c>
      <c r="I76" s="377">
        <v>2.36</v>
      </c>
      <c r="J76" s="356">
        <f>VLOOKUP(E76,'USAR PREÇO'!E$20:N$89,6,0)</f>
        <v>519.75</v>
      </c>
      <c r="K76" s="356">
        <f t="shared" si="28"/>
        <v>627.34</v>
      </c>
      <c r="L76" s="357">
        <f>L75</f>
        <v>0.20699999999999999</v>
      </c>
      <c r="M76" s="356">
        <f>TRUNC(I76*J76,2)</f>
        <v>1226.6099999999999</v>
      </c>
      <c r="N76" s="356">
        <f>ROUND(I76*K76,2)</f>
        <v>1480.52</v>
      </c>
    </row>
    <row r="77" spans="2:15" s="31" customFormat="1" ht="59.25" customHeight="1">
      <c r="B77" s="32" t="s">
        <v>440</v>
      </c>
      <c r="C77" s="444" t="s">
        <v>839</v>
      </c>
      <c r="D77" s="353" t="s">
        <v>169</v>
      </c>
      <c r="E77" s="354" t="s">
        <v>947</v>
      </c>
      <c r="F77" s="542" t="s">
        <v>856</v>
      </c>
      <c r="G77" s="542"/>
      <c r="H77" s="353" t="s">
        <v>187</v>
      </c>
      <c r="I77" s="377">
        <f>[30]COMPOSIÇÃO!$K$55</f>
        <v>8</v>
      </c>
      <c r="J77" s="356">
        <v>391.41</v>
      </c>
      <c r="K77" s="356">
        <f t="shared" si="28"/>
        <v>472.43</v>
      </c>
      <c r="L77" s="357">
        <f>L76</f>
        <v>0.20699999999999999</v>
      </c>
      <c r="M77" s="356">
        <f>TRUNC(I77*J77,2)</f>
        <v>3131.28</v>
      </c>
      <c r="N77" s="356">
        <f>ROUND(I77*K77,2)</f>
        <v>3779.44</v>
      </c>
    </row>
    <row r="78" spans="2:15" s="44" customFormat="1" ht="17.25" customHeight="1">
      <c r="B78" s="37"/>
      <c r="C78" s="372"/>
      <c r="D78" s="363" t="s">
        <v>1014</v>
      </c>
      <c r="E78" s="363" t="str">
        <f>E73</f>
        <v>SINALIZAÇÃO</v>
      </c>
      <c r="F78" s="548"/>
      <c r="G78" s="548"/>
      <c r="H78" s="372"/>
      <c r="I78" s="373"/>
      <c r="J78" s="374"/>
      <c r="K78" s="374"/>
      <c r="L78" s="374"/>
      <c r="M78" s="365">
        <f>SUM(M74:M77)</f>
        <v>12155.68</v>
      </c>
      <c r="N78" s="365">
        <f>SUM(N74:N77)</f>
        <v>14669.08</v>
      </c>
      <c r="O78" s="31"/>
    </row>
    <row r="79" spans="2:15" s="26" customFormat="1" ht="20.100000000000001" hidden="1" customHeight="1">
      <c r="B79" s="247" t="s">
        <v>472</v>
      </c>
      <c r="C79" s="379"/>
      <c r="D79" s="380"/>
      <c r="E79" s="352" t="s">
        <v>815</v>
      </c>
      <c r="F79" s="544"/>
      <c r="G79" s="545"/>
      <c r="H79" s="367"/>
      <c r="I79" s="368"/>
      <c r="J79" s="369"/>
      <c r="K79" s="369"/>
      <c r="L79" s="369"/>
      <c r="M79" s="369"/>
      <c r="N79" s="370"/>
      <c r="O79" s="31"/>
    </row>
    <row r="80" spans="2:15" s="26" customFormat="1" ht="25.5" hidden="1">
      <c r="B80" s="32" t="s">
        <v>27</v>
      </c>
      <c r="C80" s="353">
        <v>92396</v>
      </c>
      <c r="D80" s="353" t="s">
        <v>169</v>
      </c>
      <c r="E80" s="354" t="s">
        <v>956</v>
      </c>
      <c r="F80" s="551" t="s">
        <v>856</v>
      </c>
      <c r="G80" s="551"/>
      <c r="H80" s="353" t="s">
        <v>200</v>
      </c>
      <c r="I80" s="355">
        <v>0</v>
      </c>
      <c r="J80" s="356">
        <f>VLOOKUP(E80,'USAR PREÇO'!E$20:N$89,6,0)</f>
        <v>71.11</v>
      </c>
      <c r="K80" s="376"/>
      <c r="L80" s="383"/>
      <c r="M80" s="376">
        <f>TRUNC(I80*J80,2)</f>
        <v>0</v>
      </c>
      <c r="N80" s="376">
        <f>ROUND(I80*K80,2)</f>
        <v>0</v>
      </c>
      <c r="O80" s="31"/>
    </row>
    <row r="81" spans="1:15" s="31" customFormat="1" ht="84" hidden="1" customHeight="1">
      <c r="B81" s="32" t="s">
        <v>28</v>
      </c>
      <c r="C81" s="353" t="s">
        <v>839</v>
      </c>
      <c r="D81" s="353" t="s">
        <v>169</v>
      </c>
      <c r="E81" s="378" t="s">
        <v>857</v>
      </c>
      <c r="F81" s="542" t="s">
        <v>856</v>
      </c>
      <c r="G81" s="542"/>
      <c r="H81" s="353" t="s">
        <v>187</v>
      </c>
      <c r="I81" s="355">
        <v>0</v>
      </c>
      <c r="J81" s="356">
        <v>1676.33</v>
      </c>
      <c r="K81" s="356"/>
      <c r="L81" s="357"/>
      <c r="M81" s="356">
        <f t="shared" ref="M81" si="30">TRUNC(I81*J81,2)</f>
        <v>0</v>
      </c>
      <c r="N81" s="356">
        <f t="shared" ref="N81" si="31">ROUND(I81*K81,2)</f>
        <v>0</v>
      </c>
    </row>
    <row r="82" spans="1:15" s="44" customFormat="1" ht="19.899999999999999" hidden="1" customHeight="1">
      <c r="B82" s="37"/>
      <c r="C82" s="372"/>
      <c r="D82" s="363" t="s">
        <v>1014</v>
      </c>
      <c r="E82" s="363" t="str">
        <f>E79</f>
        <v>CONSERVAÇÃO E OBRAS COMPLEMENTARES</v>
      </c>
      <c r="F82" s="548"/>
      <c r="G82" s="548"/>
      <c r="H82" s="372"/>
      <c r="I82" s="373"/>
      <c r="J82" s="374"/>
      <c r="K82" s="374"/>
      <c r="L82" s="374"/>
      <c r="M82" s="365">
        <f>SUM(M80:M81)</f>
        <v>0</v>
      </c>
      <c r="N82" s="365">
        <f>SUM(N80:N81)</f>
        <v>0</v>
      </c>
    </row>
    <row r="83" spans="1:15" s="26" customFormat="1" ht="20.100000000000001" hidden="1" customHeight="1">
      <c r="B83" s="247" t="s">
        <v>473</v>
      </c>
      <c r="C83" s="379"/>
      <c r="D83" s="380"/>
      <c r="E83" s="352" t="s">
        <v>969</v>
      </c>
      <c r="F83" s="544"/>
      <c r="G83" s="545"/>
      <c r="H83" s="367"/>
      <c r="I83" s="368"/>
      <c r="J83" s="369"/>
      <c r="K83" s="369"/>
      <c r="L83" s="369"/>
      <c r="M83" s="369"/>
      <c r="N83" s="370"/>
      <c r="O83" s="31"/>
    </row>
    <row r="84" spans="1:15" s="6" customFormat="1" ht="6" hidden="1" customHeight="1">
      <c r="B84" s="100"/>
      <c r="C84" s="384"/>
      <c r="D84" s="385"/>
      <c r="E84" s="360"/>
      <c r="F84" s="549"/>
      <c r="G84" s="549"/>
      <c r="H84" s="359"/>
      <c r="I84" s="361"/>
      <c r="J84" s="359"/>
      <c r="K84" s="359"/>
      <c r="L84" s="359"/>
      <c r="M84" s="359"/>
      <c r="N84" s="362"/>
    </row>
    <row r="85" spans="1:15" s="6" customFormat="1" ht="19.149999999999999" hidden="1" customHeight="1">
      <c r="B85" s="32" t="s">
        <v>465</v>
      </c>
      <c r="C85" s="444">
        <v>99058</v>
      </c>
      <c r="D85" s="353" t="s">
        <v>169</v>
      </c>
      <c r="E85" s="360" t="s">
        <v>963</v>
      </c>
      <c r="F85" s="546" t="s">
        <v>960</v>
      </c>
      <c r="G85" s="547"/>
      <c r="H85" s="353" t="s">
        <v>187</v>
      </c>
      <c r="I85" s="355">
        <v>0</v>
      </c>
      <c r="J85" s="356">
        <f>VLOOKUP(E85,'USAR PREÇO'!E$20:N$89,6,0)</f>
        <v>6.29</v>
      </c>
      <c r="K85" s="356"/>
      <c r="L85" s="357"/>
      <c r="M85" s="356">
        <f t="shared" ref="M85" si="32">TRUNC(I85*J85,2)</f>
        <v>0</v>
      </c>
      <c r="N85" s="356">
        <f t="shared" ref="N85" si="33">ROUND(I85*K85,2)</f>
        <v>0</v>
      </c>
    </row>
    <row r="86" spans="1:15" s="6" customFormat="1" ht="19.149999999999999" hidden="1" customHeight="1">
      <c r="B86" s="32" t="s">
        <v>466</v>
      </c>
      <c r="C86" s="444">
        <v>99063</v>
      </c>
      <c r="D86" s="353" t="s">
        <v>169</v>
      </c>
      <c r="E86" s="360" t="s">
        <v>964</v>
      </c>
      <c r="F86" s="546" t="s">
        <v>960</v>
      </c>
      <c r="G86" s="547"/>
      <c r="H86" s="353" t="s">
        <v>205</v>
      </c>
      <c r="I86" s="355">
        <v>0</v>
      </c>
      <c r="J86" s="356">
        <f>VLOOKUP(E86,'USAR PREÇO'!E$20:N$89,6,0)</f>
        <v>3.65</v>
      </c>
      <c r="K86" s="356"/>
      <c r="L86" s="357"/>
      <c r="M86" s="356">
        <f t="shared" ref="M86:M89" si="34">TRUNC(I86*J86,2)</f>
        <v>0</v>
      </c>
      <c r="N86" s="356">
        <f t="shared" ref="N86:N89" si="35">ROUND(I86*K86,2)</f>
        <v>0</v>
      </c>
    </row>
    <row r="87" spans="1:15" s="6" customFormat="1" ht="19.149999999999999" hidden="1" customHeight="1">
      <c r="B87" s="32" t="s">
        <v>467</v>
      </c>
      <c r="C87" s="444">
        <v>99064</v>
      </c>
      <c r="D87" s="353" t="s">
        <v>169</v>
      </c>
      <c r="E87" s="360" t="s">
        <v>965</v>
      </c>
      <c r="F87" s="546" t="s">
        <v>960</v>
      </c>
      <c r="G87" s="547"/>
      <c r="H87" s="353" t="s">
        <v>205</v>
      </c>
      <c r="I87" s="355">
        <v>0</v>
      </c>
      <c r="J87" s="356">
        <f>VLOOKUP(E87,'USAR PREÇO'!E$20:N$89,6,0)</f>
        <v>0.31</v>
      </c>
      <c r="K87" s="356"/>
      <c r="L87" s="357"/>
      <c r="M87" s="356">
        <f t="shared" si="34"/>
        <v>0</v>
      </c>
      <c r="N87" s="356">
        <f t="shared" si="35"/>
        <v>0</v>
      </c>
    </row>
    <row r="88" spans="1:15" s="6" customFormat="1" ht="19.149999999999999" hidden="1" customHeight="1">
      <c r="B88" s="32" t="s">
        <v>498</v>
      </c>
      <c r="C88" s="444">
        <v>90781</v>
      </c>
      <c r="D88" s="353" t="s">
        <v>169</v>
      </c>
      <c r="E88" s="360" t="s">
        <v>966</v>
      </c>
      <c r="F88" s="546" t="s">
        <v>960</v>
      </c>
      <c r="G88" s="547"/>
      <c r="H88" s="353" t="s">
        <v>962</v>
      </c>
      <c r="I88" s="355">
        <v>0</v>
      </c>
      <c r="J88" s="356">
        <f>VLOOKUP(E88,'USAR PREÇO'!E$20:N$89,6,0)</f>
        <v>17.100000000000001</v>
      </c>
      <c r="K88" s="356"/>
      <c r="L88" s="357"/>
      <c r="M88" s="356">
        <f t="shared" si="34"/>
        <v>0</v>
      </c>
      <c r="N88" s="356">
        <f t="shared" si="35"/>
        <v>0</v>
      </c>
    </row>
    <row r="89" spans="1:15" s="6" customFormat="1" ht="19.149999999999999" hidden="1" customHeight="1">
      <c r="B89" s="32" t="s">
        <v>501</v>
      </c>
      <c r="C89" s="444">
        <v>101389</v>
      </c>
      <c r="D89" s="353" t="s">
        <v>169</v>
      </c>
      <c r="E89" s="360" t="s">
        <v>967</v>
      </c>
      <c r="F89" s="546" t="s">
        <v>961</v>
      </c>
      <c r="G89" s="547"/>
      <c r="H89" s="353" t="s">
        <v>581</v>
      </c>
      <c r="I89" s="355">
        <v>0</v>
      </c>
      <c r="J89" s="356">
        <f>VLOOKUP(E89,'USAR PREÇO'!E$20:N$89,6,0)</f>
        <v>1374.88</v>
      </c>
      <c r="K89" s="356"/>
      <c r="L89" s="357"/>
      <c r="M89" s="356">
        <f t="shared" si="34"/>
        <v>0</v>
      </c>
      <c r="N89" s="356">
        <f t="shared" si="35"/>
        <v>0</v>
      </c>
    </row>
    <row r="90" spans="1:15" s="6" customFormat="1" ht="6" hidden="1" customHeight="1">
      <c r="B90" s="100"/>
      <c r="C90" s="384"/>
      <c r="D90" s="385"/>
      <c r="E90" s="360"/>
      <c r="F90" s="570"/>
      <c r="G90" s="571"/>
      <c r="H90" s="359"/>
      <c r="I90" s="361"/>
      <c r="J90" s="359"/>
      <c r="K90" s="359"/>
      <c r="L90" s="359"/>
      <c r="M90" s="359"/>
      <c r="N90" s="362"/>
    </row>
    <row r="91" spans="1:15" s="6" customFormat="1" ht="20.25" hidden="1" customHeight="1">
      <c r="B91" s="37"/>
      <c r="C91" s="372"/>
      <c r="D91" s="363" t="s">
        <v>1014</v>
      </c>
      <c r="E91" s="363" t="str">
        <f>E83</f>
        <v>ADMINISTRAÇÃO LOCAL</v>
      </c>
      <c r="F91" s="548"/>
      <c r="G91" s="548"/>
      <c r="H91" s="372"/>
      <c r="I91" s="373"/>
      <c r="J91" s="374"/>
      <c r="K91" s="374"/>
      <c r="L91" s="374"/>
      <c r="M91" s="365">
        <f>SUM(M85:M89)</f>
        <v>0</v>
      </c>
      <c r="N91" s="365">
        <f>SUM(N85:N89)</f>
        <v>0</v>
      </c>
    </row>
    <row r="92" spans="1:15" s="31" customFormat="1" ht="6" customHeight="1">
      <c r="B92" s="32"/>
      <c r="C92" s="353"/>
      <c r="D92" s="353"/>
      <c r="E92" s="354"/>
      <c r="F92" s="555"/>
      <c r="G92" s="555"/>
      <c r="H92" s="353"/>
      <c r="I92" s="364"/>
      <c r="J92" s="356"/>
      <c r="K92" s="356"/>
      <c r="L92" s="357"/>
      <c r="M92" s="356"/>
      <c r="N92" s="356"/>
    </row>
    <row r="93" spans="1:15" s="31" customFormat="1" ht="20.100000000000001" customHeight="1">
      <c r="B93" s="53"/>
      <c r="C93" s="352"/>
      <c r="D93" s="352"/>
      <c r="E93" s="352" t="s">
        <v>24</v>
      </c>
      <c r="F93" s="568"/>
      <c r="G93" s="569"/>
      <c r="H93" s="386"/>
      <c r="I93" s="387"/>
      <c r="J93" s="388"/>
      <c r="K93" s="388"/>
      <c r="L93" s="388"/>
      <c r="M93" s="365">
        <f>SUM(M26,M41,M60,M71,M78,M82,M91)</f>
        <v>1939574.14</v>
      </c>
      <c r="N93" s="365">
        <f>SUM(N26,N41,N60,N71,N78,N82,N91)</f>
        <v>2321479.4000000004</v>
      </c>
    </row>
    <row r="94" spans="1:15">
      <c r="A94" s="31"/>
      <c r="F94" s="337"/>
      <c r="G94" s="337"/>
      <c r="H94" s="337"/>
      <c r="I94" s="350"/>
      <c r="J94" s="337"/>
      <c r="K94" s="337"/>
      <c r="L94" s="337"/>
      <c r="M94" s="338"/>
    </row>
    <row r="95" spans="1:15">
      <c r="A95" s="31"/>
      <c r="N95" s="106"/>
    </row>
    <row r="97" spans="13:14">
      <c r="M97" s="106"/>
      <c r="N97" s="106"/>
    </row>
  </sheetData>
  <mergeCells count="96">
    <mergeCell ref="F65:G65"/>
    <mergeCell ref="F63:G63"/>
    <mergeCell ref="F60:G60"/>
    <mergeCell ref="F61:G61"/>
    <mergeCell ref="F85:G85"/>
    <mergeCell ref="F68:G68"/>
    <mergeCell ref="F70:G70"/>
    <mergeCell ref="F71:G71"/>
    <mergeCell ref="F72:G72"/>
    <mergeCell ref="F74:G74"/>
    <mergeCell ref="F76:G76"/>
    <mergeCell ref="F78:G78"/>
    <mergeCell ref="F81:G81"/>
    <mergeCell ref="F82:G82"/>
    <mergeCell ref="F84:G84"/>
    <mergeCell ref="F80:G80"/>
    <mergeCell ref="F86:G86"/>
    <mergeCell ref="F87:G87"/>
    <mergeCell ref="F88:G88"/>
    <mergeCell ref="F89:G89"/>
    <mergeCell ref="F93:G93"/>
    <mergeCell ref="F92:G92"/>
    <mergeCell ref="F90:G90"/>
    <mergeCell ref="F91:G91"/>
    <mergeCell ref="F83:G83"/>
    <mergeCell ref="F73:G73"/>
    <mergeCell ref="F79:G79"/>
    <mergeCell ref="F75:G75"/>
    <mergeCell ref="F77:G77"/>
    <mergeCell ref="B1:N9"/>
    <mergeCell ref="B10:N10"/>
    <mergeCell ref="L17:L18"/>
    <mergeCell ref="K12:N12"/>
    <mergeCell ref="B12:J12"/>
    <mergeCell ref="B13:I13"/>
    <mergeCell ref="B14:I14"/>
    <mergeCell ref="B15:I15"/>
    <mergeCell ref="J13:N13"/>
    <mergeCell ref="J14:L15"/>
    <mergeCell ref="H16:H18"/>
    <mergeCell ref="I16:I18"/>
    <mergeCell ref="M16:N17"/>
    <mergeCell ref="M14:N15"/>
    <mergeCell ref="B16:B18"/>
    <mergeCell ref="B11:N11"/>
    <mergeCell ref="D16:D18"/>
    <mergeCell ref="E16:E18"/>
    <mergeCell ref="F16:G18"/>
    <mergeCell ref="C16:C18"/>
    <mergeCell ref="F26:G26"/>
    <mergeCell ref="F25:G25"/>
    <mergeCell ref="F32:G32"/>
    <mergeCell ref="J16:K17"/>
    <mergeCell ref="F33:G33"/>
    <mergeCell ref="F19:G19"/>
    <mergeCell ref="F28:G28"/>
    <mergeCell ref="F27:G27"/>
    <mergeCell ref="F29:G29"/>
    <mergeCell ref="F30:G30"/>
    <mergeCell ref="F31:G31"/>
    <mergeCell ref="F20:G20"/>
    <mergeCell ref="F21:G21"/>
    <mergeCell ref="F22:G22"/>
    <mergeCell ref="F23:G23"/>
    <mergeCell ref="F24:G24"/>
    <mergeCell ref="F34:G34"/>
    <mergeCell ref="F36:G36"/>
    <mergeCell ref="F37:G37"/>
    <mergeCell ref="F38:G38"/>
    <mergeCell ref="F39:G39"/>
    <mergeCell ref="F69:G69"/>
    <mergeCell ref="F35:G35"/>
    <mergeCell ref="F47:G47"/>
    <mergeCell ref="F48:G48"/>
    <mergeCell ref="F52:G52"/>
    <mergeCell ref="F53:G53"/>
    <mergeCell ref="F46:G46"/>
    <mergeCell ref="F50:G50"/>
    <mergeCell ref="F51:G51"/>
    <mergeCell ref="F45:G45"/>
    <mergeCell ref="F40:G40"/>
    <mergeCell ref="F41:G41"/>
    <mergeCell ref="F42:G42"/>
    <mergeCell ref="F67:G67"/>
    <mergeCell ref="F66:G66"/>
    <mergeCell ref="F59:G59"/>
    <mergeCell ref="F43:G43"/>
    <mergeCell ref="F44:G44"/>
    <mergeCell ref="F49:G49"/>
    <mergeCell ref="F62:G62"/>
    <mergeCell ref="F64:G64"/>
    <mergeCell ref="F54:G54"/>
    <mergeCell ref="F55:G55"/>
    <mergeCell ref="F56:G56"/>
    <mergeCell ref="F57:G57"/>
    <mergeCell ref="F58:G58"/>
  </mergeCells>
  <phoneticPr fontId="37" type="noConversion"/>
  <printOptions horizontalCentered="1"/>
  <pageMargins left="0.59055118110236227" right="0.39370078740157483" top="0.78740157480314965" bottom="0.39370078740157483" header="0.31496062992125984" footer="0.11811023622047245"/>
  <pageSetup paperSize="9" scale="74" fitToHeight="0" orientation="landscape" r:id="rId1"/>
  <rowBreaks count="3" manualBreakCount="3">
    <brk id="41" min="1" max="13" man="1"/>
    <brk id="54" min="1" max="13" man="1"/>
    <brk id="71" min="1" max="1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93"/>
  <sheetViews>
    <sheetView view="pageBreakPreview" topLeftCell="C74" zoomScale="95" zoomScaleNormal="96" zoomScaleSheetLayoutView="95" workbookViewId="0">
      <selection activeCell="E78" sqref="E78"/>
    </sheetView>
  </sheetViews>
  <sheetFormatPr defaultColWidth="8.85546875" defaultRowHeight="15"/>
  <cols>
    <col min="1" max="1" width="1.28515625" style="484" customWidth="1"/>
    <col min="2" max="2" width="6.28515625" style="484" customWidth="1"/>
    <col min="3" max="3" width="14.85546875" style="73" customWidth="1"/>
    <col min="4" max="4" width="9.7109375" style="486" customWidth="1"/>
    <col min="5" max="5" width="78.28515625" style="484" customWidth="1"/>
    <col min="6" max="6" width="4.42578125" style="484" customWidth="1"/>
    <col min="7" max="7" width="4.5703125" style="484" customWidth="1"/>
    <col min="8" max="8" width="6.28515625" style="484" customWidth="1"/>
    <col min="9" max="9" width="10.85546875" style="485" customWidth="1"/>
    <col min="10" max="10" width="9.7109375" style="484" customWidth="1"/>
    <col min="11" max="11" width="9.85546875" style="484" customWidth="1"/>
    <col min="12" max="12" width="9.7109375" style="484" customWidth="1"/>
    <col min="13" max="14" width="16.5703125" style="484" customWidth="1"/>
    <col min="15" max="15" width="8.85546875" style="484" customWidth="1"/>
    <col min="16" max="16" width="1.28515625" style="484" customWidth="1"/>
    <col min="17" max="16384" width="8.85546875" style="484"/>
  </cols>
  <sheetData>
    <row r="1" spans="2:17" ht="2.4500000000000002" customHeight="1">
      <c r="B1" s="579" t="s">
        <v>1035</v>
      </c>
      <c r="C1" s="580"/>
      <c r="D1" s="580"/>
      <c r="E1" s="580"/>
      <c r="F1" s="580"/>
      <c r="G1" s="580"/>
      <c r="H1" s="580"/>
      <c r="I1" s="580"/>
      <c r="J1" s="580"/>
      <c r="K1" s="580"/>
      <c r="L1" s="580"/>
      <c r="M1" s="580"/>
      <c r="N1" s="580"/>
    </row>
    <row r="2" spans="2:17" ht="8.4499999999999993" customHeight="1">
      <c r="B2" s="580"/>
      <c r="C2" s="580"/>
      <c r="D2" s="580"/>
      <c r="E2" s="580"/>
      <c r="F2" s="580"/>
      <c r="G2" s="580"/>
      <c r="H2" s="580"/>
      <c r="I2" s="580"/>
      <c r="J2" s="580"/>
      <c r="K2" s="580"/>
      <c r="L2" s="580"/>
      <c r="M2" s="580"/>
      <c r="N2" s="580"/>
    </row>
    <row r="3" spans="2:17" ht="15" customHeight="1">
      <c r="B3" s="580"/>
      <c r="C3" s="580"/>
      <c r="D3" s="580"/>
      <c r="E3" s="580"/>
      <c r="F3" s="580"/>
      <c r="G3" s="580"/>
      <c r="H3" s="580"/>
      <c r="I3" s="580"/>
      <c r="J3" s="580"/>
      <c r="K3" s="580"/>
      <c r="L3" s="580"/>
      <c r="M3" s="580"/>
      <c r="N3" s="580"/>
    </row>
    <row r="4" spans="2:17" ht="8.4499999999999993" customHeight="1">
      <c r="B4" s="580"/>
      <c r="C4" s="580"/>
      <c r="D4" s="580"/>
      <c r="E4" s="580"/>
      <c r="F4" s="580"/>
      <c r="G4" s="580"/>
      <c r="H4" s="580"/>
      <c r="I4" s="580"/>
      <c r="J4" s="580"/>
      <c r="K4" s="580"/>
      <c r="L4" s="580"/>
      <c r="M4" s="580"/>
      <c r="N4" s="580"/>
    </row>
    <row r="5" spans="2:17" ht="3.6" customHeight="1">
      <c r="B5" s="580"/>
      <c r="C5" s="580"/>
      <c r="D5" s="580"/>
      <c r="E5" s="580"/>
      <c r="F5" s="580"/>
      <c r="G5" s="580"/>
      <c r="H5" s="580"/>
      <c r="I5" s="580"/>
      <c r="J5" s="580"/>
      <c r="K5" s="580"/>
      <c r="L5" s="580"/>
      <c r="M5" s="580"/>
      <c r="N5" s="580"/>
    </row>
    <row r="6" spans="2:17" ht="13.15" customHeight="1">
      <c r="B6" s="580"/>
      <c r="C6" s="580"/>
      <c r="D6" s="580"/>
      <c r="E6" s="580"/>
      <c r="F6" s="580"/>
      <c r="G6" s="580"/>
      <c r="H6" s="580"/>
      <c r="I6" s="580"/>
      <c r="J6" s="580"/>
      <c r="K6" s="580"/>
      <c r="L6" s="580"/>
      <c r="M6" s="580"/>
      <c r="N6" s="580"/>
    </row>
    <row r="7" spans="2:17" ht="5.45" customHeight="1">
      <c r="B7" s="580"/>
      <c r="C7" s="580"/>
      <c r="D7" s="580"/>
      <c r="E7" s="580"/>
      <c r="F7" s="580"/>
      <c r="G7" s="580"/>
      <c r="H7" s="580"/>
      <c r="I7" s="580"/>
      <c r="J7" s="580"/>
      <c r="K7" s="580"/>
      <c r="L7" s="580"/>
      <c r="M7" s="580"/>
      <c r="N7" s="580"/>
    </row>
    <row r="8" spans="2:17" ht="14.45" hidden="1" customHeight="1">
      <c r="B8" s="580"/>
      <c r="C8" s="580"/>
      <c r="D8" s="580"/>
      <c r="E8" s="580"/>
      <c r="F8" s="580"/>
      <c r="G8" s="580"/>
      <c r="H8" s="580"/>
      <c r="I8" s="580"/>
      <c r="J8" s="580"/>
      <c r="K8" s="580"/>
      <c r="L8" s="580"/>
      <c r="M8" s="580"/>
      <c r="N8" s="580"/>
    </row>
    <row r="9" spans="2:17" ht="11.45" customHeight="1">
      <c r="B9" s="580"/>
      <c r="C9" s="580"/>
      <c r="D9" s="580"/>
      <c r="E9" s="580"/>
      <c r="F9" s="580"/>
      <c r="G9" s="580"/>
      <c r="H9" s="580"/>
      <c r="I9" s="580"/>
      <c r="J9" s="580"/>
      <c r="K9" s="580"/>
      <c r="L9" s="580"/>
      <c r="M9" s="580"/>
      <c r="N9" s="580"/>
    </row>
    <row r="10" spans="2:17" ht="20.45" customHeight="1">
      <c r="B10" s="558" t="s">
        <v>569</v>
      </c>
      <c r="C10" s="559"/>
      <c r="D10" s="559"/>
      <c r="E10" s="559"/>
      <c r="F10" s="559"/>
      <c r="G10" s="559"/>
      <c r="H10" s="559"/>
      <c r="I10" s="559"/>
      <c r="J10" s="559"/>
      <c r="K10" s="559"/>
      <c r="L10" s="559"/>
      <c r="M10" s="559"/>
      <c r="N10" s="559"/>
      <c r="Q10" s="508"/>
    </row>
    <row r="11" spans="2:17" ht="16.899999999999999" customHeight="1">
      <c r="B11" s="560" t="s">
        <v>945</v>
      </c>
      <c r="C11" s="560"/>
      <c r="D11" s="560"/>
      <c r="E11" s="560"/>
      <c r="F11" s="560"/>
      <c r="G11" s="560"/>
      <c r="H11" s="560"/>
      <c r="I11" s="560"/>
      <c r="J11" s="560"/>
      <c r="K11" s="560"/>
      <c r="L11" s="560"/>
      <c r="M11" s="560"/>
      <c r="N11" s="560"/>
      <c r="Q11" s="508"/>
    </row>
    <row r="12" spans="2:17" ht="16.5" customHeight="1">
      <c r="B12" s="560" t="s">
        <v>1034</v>
      </c>
      <c r="C12" s="560"/>
      <c r="D12" s="560"/>
      <c r="E12" s="560"/>
      <c r="F12" s="560"/>
      <c r="G12" s="560"/>
      <c r="H12" s="560"/>
      <c r="I12" s="560"/>
      <c r="J12" s="560"/>
      <c r="K12" s="560" t="s">
        <v>1033</v>
      </c>
      <c r="L12" s="560"/>
      <c r="M12" s="560"/>
      <c r="N12" s="560"/>
      <c r="Q12" s="508"/>
    </row>
    <row r="13" spans="2:17" ht="14.45" customHeight="1">
      <c r="B13" s="560" t="s">
        <v>1032</v>
      </c>
      <c r="C13" s="560"/>
      <c r="D13" s="560"/>
      <c r="E13" s="560"/>
      <c r="F13" s="560"/>
      <c r="G13" s="560"/>
      <c r="H13" s="560"/>
      <c r="I13" s="560"/>
      <c r="J13" s="562"/>
      <c r="K13" s="562"/>
      <c r="L13" s="562"/>
      <c r="M13" s="562"/>
      <c r="N13" s="562"/>
      <c r="Q13" s="508"/>
    </row>
    <row r="14" spans="2:17" ht="14.45" customHeight="1">
      <c r="B14" s="560" t="s">
        <v>1031</v>
      </c>
      <c r="C14" s="560"/>
      <c r="D14" s="560"/>
      <c r="E14" s="560"/>
      <c r="F14" s="560"/>
      <c r="G14" s="560"/>
      <c r="H14" s="560"/>
      <c r="I14" s="560"/>
      <c r="J14" s="562"/>
      <c r="K14" s="562"/>
      <c r="L14" s="562"/>
      <c r="M14" s="564"/>
      <c r="N14" s="565"/>
      <c r="Q14" s="508"/>
    </row>
    <row r="15" spans="2:17" ht="16.899999999999999" customHeight="1">
      <c r="B15" s="561" t="s">
        <v>1030</v>
      </c>
      <c r="C15" s="561"/>
      <c r="D15" s="561"/>
      <c r="E15" s="561"/>
      <c r="F15" s="561"/>
      <c r="G15" s="561"/>
      <c r="H15" s="561"/>
      <c r="I15" s="561"/>
      <c r="J15" s="562"/>
      <c r="K15" s="562"/>
      <c r="L15" s="562"/>
      <c r="M15" s="566"/>
      <c r="N15" s="567"/>
      <c r="Q15" s="508"/>
    </row>
    <row r="16" spans="2:17" ht="16.899999999999999" customHeight="1">
      <c r="B16" s="550" t="s">
        <v>10</v>
      </c>
      <c r="C16" s="550" t="s">
        <v>0</v>
      </c>
      <c r="D16" s="554" t="s">
        <v>168</v>
      </c>
      <c r="E16" s="550" t="s">
        <v>11</v>
      </c>
      <c r="F16" s="554" t="s">
        <v>846</v>
      </c>
      <c r="G16" s="554"/>
      <c r="H16" s="550" t="s">
        <v>1</v>
      </c>
      <c r="I16" s="550" t="s">
        <v>2</v>
      </c>
      <c r="J16" s="550" t="s">
        <v>13</v>
      </c>
      <c r="K16" s="550"/>
      <c r="L16" s="478"/>
      <c r="M16" s="550" t="s">
        <v>16</v>
      </c>
      <c r="N16" s="563"/>
      <c r="Q16" s="508"/>
    </row>
    <row r="17" spans="2:17" ht="24.6" customHeight="1">
      <c r="B17" s="550"/>
      <c r="C17" s="550"/>
      <c r="D17" s="554"/>
      <c r="E17" s="550"/>
      <c r="F17" s="554"/>
      <c r="G17" s="554"/>
      <c r="H17" s="550"/>
      <c r="I17" s="550"/>
      <c r="J17" s="550"/>
      <c r="K17" s="550"/>
      <c r="L17" s="550" t="s">
        <v>943</v>
      </c>
      <c r="M17" s="550"/>
      <c r="N17" s="563"/>
      <c r="Q17" s="508"/>
    </row>
    <row r="18" spans="2:17" ht="12" customHeight="1">
      <c r="B18" s="550"/>
      <c r="C18" s="550"/>
      <c r="D18" s="554"/>
      <c r="E18" s="550"/>
      <c r="F18" s="554"/>
      <c r="G18" s="554"/>
      <c r="H18" s="550"/>
      <c r="I18" s="550"/>
      <c r="J18" s="477" t="s">
        <v>15</v>
      </c>
      <c r="K18" s="477" t="s">
        <v>14</v>
      </c>
      <c r="L18" s="550"/>
      <c r="M18" s="477" t="s">
        <v>15</v>
      </c>
      <c r="N18" s="479" t="s">
        <v>14</v>
      </c>
      <c r="Q18" s="508"/>
    </row>
    <row r="19" spans="2:17" s="503" customFormat="1" ht="20.100000000000001" customHeight="1">
      <c r="B19" s="247" t="s">
        <v>394</v>
      </c>
      <c r="C19" s="248"/>
      <c r="D19" s="249"/>
      <c r="E19" s="352" t="s">
        <v>182</v>
      </c>
      <c r="F19" s="552"/>
      <c r="G19" s="553"/>
      <c r="H19" s="250"/>
      <c r="I19" s="349"/>
      <c r="J19" s="252"/>
      <c r="K19" s="252"/>
      <c r="L19" s="252"/>
      <c r="M19" s="252"/>
      <c r="N19" s="251"/>
    </row>
    <row r="20" spans="2:17" s="488" customFormat="1" ht="25.5">
      <c r="B20" s="391" t="s">
        <v>786</v>
      </c>
      <c r="C20" s="381">
        <v>4813</v>
      </c>
      <c r="D20" s="381" t="s">
        <v>169</v>
      </c>
      <c r="E20" s="382" t="s">
        <v>840</v>
      </c>
      <c r="F20" s="572" t="s">
        <v>978</v>
      </c>
      <c r="G20" s="572"/>
      <c r="H20" s="381" t="s">
        <v>200</v>
      </c>
      <c r="I20" s="502">
        <f>'[31]74205-001'!$K$50</f>
        <v>15.625</v>
      </c>
      <c r="J20" s="356">
        <v>335</v>
      </c>
      <c r="K20" s="356">
        <f>ROUND((J20*(1+L20)),2)</f>
        <v>404.35</v>
      </c>
      <c r="L20" s="357">
        <v>0.20699999999999999</v>
      </c>
      <c r="M20" s="356">
        <f>TRUNC(I20*J20,2)</f>
        <v>5234.37</v>
      </c>
      <c r="N20" s="356">
        <f>ROUND(I20*K20,2)</f>
        <v>6317.97</v>
      </c>
    </row>
    <row r="21" spans="2:17" s="488" customFormat="1" ht="27" customHeight="1">
      <c r="B21" s="391" t="s">
        <v>975</v>
      </c>
      <c r="C21" s="381" t="s">
        <v>976</v>
      </c>
      <c r="D21" s="381" t="s">
        <v>169</v>
      </c>
      <c r="E21" s="382" t="s">
        <v>977</v>
      </c>
      <c r="F21" s="572" t="s">
        <v>978</v>
      </c>
      <c r="G21" s="572"/>
      <c r="H21" s="392" t="s">
        <v>979</v>
      </c>
      <c r="I21" s="502">
        <v>1</v>
      </c>
      <c r="J21" s="356">
        <v>4859.34</v>
      </c>
      <c r="K21" s="356">
        <f>ROUND((J21*(1+L21)),2)</f>
        <v>4859.34</v>
      </c>
      <c r="L21" s="357"/>
      <c r="M21" s="356">
        <f>TRUNC(I21*J21,2)</f>
        <v>4859.34</v>
      </c>
      <c r="N21" s="356">
        <f>ROUND(I21*K21,2)</f>
        <v>4859.34</v>
      </c>
    </row>
    <row r="22" spans="2:17" s="488" customFormat="1" ht="27" customHeight="1">
      <c r="B22" s="391" t="s">
        <v>980</v>
      </c>
      <c r="C22" s="381" t="s">
        <v>976</v>
      </c>
      <c r="D22" s="381" t="s">
        <v>169</v>
      </c>
      <c r="E22" s="354" t="s">
        <v>1013</v>
      </c>
      <c r="F22" s="572" t="s">
        <v>978</v>
      </c>
      <c r="G22" s="572"/>
      <c r="H22" s="392" t="s">
        <v>979</v>
      </c>
      <c r="I22" s="502">
        <v>1</v>
      </c>
      <c r="J22" s="356">
        <v>4860.34</v>
      </c>
      <c r="K22" s="356">
        <f>ROUND((J22*(1+L22)),2)</f>
        <v>4860.34</v>
      </c>
      <c r="L22" s="357"/>
      <c r="M22" s="356">
        <f>TRUNC(I22*J22,2)</f>
        <v>4860.34</v>
      </c>
      <c r="N22" s="356">
        <f>ROUND(I22*K22,2)</f>
        <v>4860.34</v>
      </c>
    </row>
    <row r="23" spans="2:17" s="488" customFormat="1" ht="31.5" customHeight="1">
      <c r="B23" s="391" t="s">
        <v>789</v>
      </c>
      <c r="C23" s="381">
        <v>93584</v>
      </c>
      <c r="D23" s="381" t="s">
        <v>169</v>
      </c>
      <c r="E23" s="382" t="s">
        <v>981</v>
      </c>
      <c r="F23" s="572" t="s">
        <v>978</v>
      </c>
      <c r="G23" s="572"/>
      <c r="H23" s="392" t="s">
        <v>581</v>
      </c>
      <c r="I23" s="502">
        <v>9</v>
      </c>
      <c r="J23" s="356">
        <v>700.18</v>
      </c>
      <c r="K23" s="356">
        <f>ROUND((J23*(1+L23)),2)</f>
        <v>845.12</v>
      </c>
      <c r="L23" s="357">
        <v>0.20699999999999999</v>
      </c>
      <c r="M23" s="356">
        <f>TRUNC(I23*J23,2)</f>
        <v>6301.62</v>
      </c>
      <c r="N23" s="356">
        <f>ROUND(I23*K23,2)</f>
        <v>7606.08</v>
      </c>
    </row>
    <row r="24" spans="2:17" s="488" customFormat="1" ht="33" customHeight="1">
      <c r="B24" s="391" t="s">
        <v>790</v>
      </c>
      <c r="C24" s="381">
        <v>10775</v>
      </c>
      <c r="D24" s="381" t="s">
        <v>169</v>
      </c>
      <c r="E24" s="382" t="s">
        <v>982</v>
      </c>
      <c r="F24" s="572" t="s">
        <v>978</v>
      </c>
      <c r="G24" s="572"/>
      <c r="H24" s="392" t="s">
        <v>581</v>
      </c>
      <c r="I24" s="502">
        <v>9</v>
      </c>
      <c r="J24" s="356">
        <v>630</v>
      </c>
      <c r="K24" s="356">
        <f>ROUND((J24*(1+L24)),2)</f>
        <v>760.41</v>
      </c>
      <c r="L24" s="357">
        <v>0.20699999999999999</v>
      </c>
      <c r="M24" s="356">
        <f>TRUNC(I24*J24,2)</f>
        <v>5670</v>
      </c>
      <c r="N24" s="356">
        <f>ROUND(I24*K24,2)</f>
        <v>6843.69</v>
      </c>
    </row>
    <row r="25" spans="2:17" s="490" customFormat="1" ht="6" customHeight="1">
      <c r="B25" s="501"/>
      <c r="C25" s="506"/>
      <c r="D25" s="496"/>
      <c r="E25" s="498"/>
      <c r="F25" s="573"/>
      <c r="G25" s="573"/>
      <c r="H25" s="496"/>
      <c r="I25" s="497"/>
      <c r="J25" s="496"/>
      <c r="K25" s="496"/>
      <c r="L25" s="496"/>
      <c r="M25" s="496"/>
      <c r="N25" s="495"/>
    </row>
    <row r="26" spans="2:17" s="488" customFormat="1" ht="19.899999999999999" customHeight="1">
      <c r="B26" s="391"/>
      <c r="C26" s="382"/>
      <c r="D26" s="382"/>
      <c r="E26" s="493" t="s">
        <v>17</v>
      </c>
      <c r="F26" s="576"/>
      <c r="G26" s="576"/>
      <c r="H26" s="381"/>
      <c r="I26" s="489"/>
      <c r="J26" s="356"/>
      <c r="K26" s="356"/>
      <c r="L26" s="356"/>
      <c r="M26" s="365">
        <f>SUM(M20:M25)</f>
        <v>26925.67</v>
      </c>
      <c r="N26" s="365">
        <f>SUM(N20:N24)</f>
        <v>30487.420000000002</v>
      </c>
    </row>
    <row r="27" spans="2:17" s="490" customFormat="1" ht="6" customHeight="1">
      <c r="B27" s="501"/>
      <c r="C27" s="506"/>
      <c r="D27" s="496"/>
      <c r="E27" s="498"/>
      <c r="F27" s="573"/>
      <c r="G27" s="573"/>
      <c r="H27" s="496"/>
      <c r="I27" s="497"/>
      <c r="J27" s="496"/>
      <c r="K27" s="496"/>
      <c r="L27" s="496"/>
      <c r="M27" s="496"/>
      <c r="N27" s="495"/>
    </row>
    <row r="28" spans="2:17" s="503" customFormat="1" ht="20.100000000000001" customHeight="1">
      <c r="B28" s="247" t="s">
        <v>395</v>
      </c>
      <c r="C28" s="366"/>
      <c r="D28" s="366"/>
      <c r="E28" s="352" t="s">
        <v>237</v>
      </c>
      <c r="F28" s="544"/>
      <c r="G28" s="545"/>
      <c r="H28" s="367"/>
      <c r="I28" s="368"/>
      <c r="J28" s="369"/>
      <c r="K28" s="369"/>
      <c r="L28" s="369"/>
      <c r="M28" s="369"/>
      <c r="N28" s="370"/>
    </row>
    <row r="29" spans="2:17" s="488" customFormat="1" ht="6" customHeight="1">
      <c r="B29" s="391"/>
      <c r="C29" s="381"/>
      <c r="D29" s="381"/>
      <c r="E29" s="382"/>
      <c r="F29" s="572"/>
      <c r="G29" s="572"/>
      <c r="H29" s="381"/>
      <c r="I29" s="489"/>
      <c r="J29" s="356"/>
      <c r="K29" s="356"/>
      <c r="L29" s="357"/>
      <c r="M29" s="356"/>
      <c r="N29" s="356"/>
    </row>
    <row r="30" spans="2:17" s="488" customFormat="1" ht="30" customHeight="1">
      <c r="B30" s="391" t="s">
        <v>796</v>
      </c>
      <c r="C30" s="381">
        <v>101116</v>
      </c>
      <c r="D30" s="381" t="s">
        <v>169</v>
      </c>
      <c r="E30" s="382" t="s">
        <v>937</v>
      </c>
      <c r="F30" s="572" t="s">
        <v>847</v>
      </c>
      <c r="G30" s="572"/>
      <c r="H30" s="381" t="s">
        <v>229</v>
      </c>
      <c r="I30" s="502">
        <f>'[32]74205-001'!$K$45</f>
        <v>11612.07</v>
      </c>
      <c r="J30" s="356">
        <v>1.63</v>
      </c>
      <c r="K30" s="356">
        <f t="shared" ref="K30:K40" si="0">ROUND((J30*(1+L30)),2)</f>
        <v>1.97</v>
      </c>
      <c r="L30" s="357">
        <f>L24</f>
        <v>0.20699999999999999</v>
      </c>
      <c r="M30" s="356">
        <f t="shared" ref="M30:M40" si="1">TRUNC(I30*J30,2)</f>
        <v>18927.669999999998</v>
      </c>
      <c r="N30" s="356">
        <f t="shared" ref="N30:N40" si="2">TRUNC(I30*K30,2)</f>
        <v>22875.77</v>
      </c>
    </row>
    <row r="31" spans="2:17" s="488" customFormat="1" ht="33.75" customHeight="1">
      <c r="B31" s="391" t="s">
        <v>797</v>
      </c>
      <c r="C31" s="381">
        <v>96385</v>
      </c>
      <c r="D31" s="381" t="s">
        <v>169</v>
      </c>
      <c r="E31" s="382" t="s">
        <v>841</v>
      </c>
      <c r="F31" s="572" t="s">
        <v>847</v>
      </c>
      <c r="G31" s="572"/>
      <c r="H31" s="381" t="s">
        <v>229</v>
      </c>
      <c r="I31" s="502">
        <f>'[32]96385'!$K$48</f>
        <v>5032.84</v>
      </c>
      <c r="J31" s="356">
        <v>8.06</v>
      </c>
      <c r="K31" s="356">
        <f t="shared" si="0"/>
        <v>9.73</v>
      </c>
      <c r="L31" s="357">
        <f t="shared" ref="L31:L40" si="3">$L30</f>
        <v>0.20699999999999999</v>
      </c>
      <c r="M31" s="356">
        <f t="shared" si="1"/>
        <v>40564.69</v>
      </c>
      <c r="N31" s="356">
        <f t="shared" si="2"/>
        <v>48969.53</v>
      </c>
    </row>
    <row r="32" spans="2:17" s="488" customFormat="1" ht="45.75" customHeight="1">
      <c r="B32" s="391" t="s">
        <v>798</v>
      </c>
      <c r="C32" s="381">
        <v>100974</v>
      </c>
      <c r="D32" s="381" t="s">
        <v>169</v>
      </c>
      <c r="E32" s="382" t="s">
        <v>952</v>
      </c>
      <c r="F32" s="572" t="s">
        <v>847</v>
      </c>
      <c r="G32" s="572"/>
      <c r="H32" s="381" t="s">
        <v>229</v>
      </c>
      <c r="I32" s="502">
        <f>'[32]100974'!$K$47</f>
        <v>6579.23</v>
      </c>
      <c r="J32" s="356">
        <v>5.67</v>
      </c>
      <c r="K32" s="356">
        <f t="shared" si="0"/>
        <v>6.84</v>
      </c>
      <c r="L32" s="357">
        <f t="shared" si="3"/>
        <v>0.20699999999999999</v>
      </c>
      <c r="M32" s="356">
        <f t="shared" si="1"/>
        <v>37304.230000000003</v>
      </c>
      <c r="N32" s="356">
        <f t="shared" si="2"/>
        <v>45001.93</v>
      </c>
    </row>
    <row r="33" spans="2:14" s="488" customFormat="1" ht="35.25" customHeight="1">
      <c r="B33" s="391" t="s">
        <v>799</v>
      </c>
      <c r="C33" s="381">
        <v>93595</v>
      </c>
      <c r="D33" s="381" t="s">
        <v>169</v>
      </c>
      <c r="E33" s="382" t="s">
        <v>953</v>
      </c>
      <c r="F33" s="572" t="s">
        <v>847</v>
      </c>
      <c r="G33" s="572"/>
      <c r="H33" s="381" t="s">
        <v>229</v>
      </c>
      <c r="I33" s="502">
        <f>'[32]93595'!$J$48</f>
        <v>20198.236099999998</v>
      </c>
      <c r="J33" s="356">
        <v>1.21</v>
      </c>
      <c r="K33" s="356">
        <f t="shared" si="0"/>
        <v>1.46</v>
      </c>
      <c r="L33" s="357">
        <f t="shared" si="3"/>
        <v>0.20699999999999999</v>
      </c>
      <c r="M33" s="356">
        <f t="shared" si="1"/>
        <v>24439.86</v>
      </c>
      <c r="N33" s="356">
        <f t="shared" si="2"/>
        <v>29489.42</v>
      </c>
    </row>
    <row r="34" spans="2:14" s="488" customFormat="1" ht="28.5" customHeight="1">
      <c r="B34" s="391" t="s">
        <v>800</v>
      </c>
      <c r="C34" s="381">
        <v>100574</v>
      </c>
      <c r="D34" s="381" t="s">
        <v>169</v>
      </c>
      <c r="E34" s="382" t="s">
        <v>836</v>
      </c>
      <c r="F34" s="572" t="s">
        <v>847</v>
      </c>
      <c r="G34" s="572"/>
      <c r="H34" s="381" t="s">
        <v>229</v>
      </c>
      <c r="I34" s="502">
        <f>'[32]100574'!$K$52</f>
        <v>6579.23</v>
      </c>
      <c r="J34" s="356">
        <v>1.06</v>
      </c>
      <c r="K34" s="356">
        <f t="shared" si="0"/>
        <v>1.28</v>
      </c>
      <c r="L34" s="357">
        <f t="shared" si="3"/>
        <v>0.20699999999999999</v>
      </c>
      <c r="M34" s="356">
        <f t="shared" si="1"/>
        <v>6973.98</v>
      </c>
      <c r="N34" s="356">
        <f t="shared" si="2"/>
        <v>8421.41</v>
      </c>
    </row>
    <row r="35" spans="2:14" s="488" customFormat="1" ht="32.25" customHeight="1">
      <c r="B35" s="391" t="s">
        <v>858</v>
      </c>
      <c r="C35" s="381">
        <v>101116</v>
      </c>
      <c r="D35" s="381" t="s">
        <v>169</v>
      </c>
      <c r="E35" s="382" t="s">
        <v>973</v>
      </c>
      <c r="F35" s="572" t="s">
        <v>847</v>
      </c>
      <c r="G35" s="572"/>
      <c r="H35" s="381" t="s">
        <v>229</v>
      </c>
      <c r="I35" s="502">
        <f>'[32]74205-001 JAZ'!$K$45</f>
        <v>3527.9659999999999</v>
      </c>
      <c r="J35" s="356">
        <v>1.52</v>
      </c>
      <c r="K35" s="356">
        <f t="shared" si="0"/>
        <v>1.83</v>
      </c>
      <c r="L35" s="357">
        <f t="shared" si="3"/>
        <v>0.20699999999999999</v>
      </c>
      <c r="M35" s="356">
        <f t="shared" si="1"/>
        <v>5362.5</v>
      </c>
      <c r="N35" s="356">
        <f t="shared" si="2"/>
        <v>6456.17</v>
      </c>
    </row>
    <row r="36" spans="2:14" s="488" customFormat="1" ht="33" customHeight="1">
      <c r="B36" s="391" t="s">
        <v>832</v>
      </c>
      <c r="C36" s="381">
        <v>93358</v>
      </c>
      <c r="D36" s="381" t="s">
        <v>169</v>
      </c>
      <c r="E36" s="382" t="s">
        <v>835</v>
      </c>
      <c r="F36" s="574" t="s">
        <v>849</v>
      </c>
      <c r="G36" s="574"/>
      <c r="H36" s="381" t="s">
        <v>229</v>
      </c>
      <c r="I36" s="502">
        <f>I37*0.1</f>
        <v>495.52800000000002</v>
      </c>
      <c r="J36" s="356">
        <v>62.14</v>
      </c>
      <c r="K36" s="356">
        <f t="shared" si="0"/>
        <v>75</v>
      </c>
      <c r="L36" s="357">
        <f t="shared" si="3"/>
        <v>0.20699999999999999</v>
      </c>
      <c r="M36" s="356">
        <f t="shared" si="1"/>
        <v>30792.1</v>
      </c>
      <c r="N36" s="356">
        <f t="shared" si="2"/>
        <v>37164.6</v>
      </c>
    </row>
    <row r="37" spans="2:14" s="488" customFormat="1" ht="54.75" customHeight="1">
      <c r="B37" s="391" t="s">
        <v>859</v>
      </c>
      <c r="C37" s="381">
        <v>90100</v>
      </c>
      <c r="D37" s="381" t="s">
        <v>169</v>
      </c>
      <c r="E37" s="382" t="s">
        <v>843</v>
      </c>
      <c r="F37" s="574" t="s">
        <v>849</v>
      </c>
      <c r="G37" s="574"/>
      <c r="H37" s="381" t="s">
        <v>229</v>
      </c>
      <c r="I37" s="502">
        <v>4955.28</v>
      </c>
      <c r="J37" s="356">
        <v>10.23</v>
      </c>
      <c r="K37" s="356">
        <f t="shared" si="0"/>
        <v>12.35</v>
      </c>
      <c r="L37" s="357">
        <f t="shared" si="3"/>
        <v>0.20699999999999999</v>
      </c>
      <c r="M37" s="356">
        <f t="shared" si="1"/>
        <v>50692.51</v>
      </c>
      <c r="N37" s="356">
        <f t="shared" si="2"/>
        <v>61197.7</v>
      </c>
    </row>
    <row r="38" spans="2:14" s="488" customFormat="1" ht="54.6" customHeight="1">
      <c r="B38" s="391" t="s">
        <v>954</v>
      </c>
      <c r="C38" s="381">
        <v>90092</v>
      </c>
      <c r="D38" s="381" t="s">
        <v>169</v>
      </c>
      <c r="E38" s="354" t="s">
        <v>842</v>
      </c>
      <c r="F38" s="574" t="s">
        <v>849</v>
      </c>
      <c r="G38" s="574"/>
      <c r="H38" s="381" t="s">
        <v>229</v>
      </c>
      <c r="I38" s="502">
        <v>104.36</v>
      </c>
      <c r="J38" s="356">
        <v>4.34</v>
      </c>
      <c r="K38" s="356">
        <f t="shared" si="0"/>
        <v>5.24</v>
      </c>
      <c r="L38" s="357">
        <f t="shared" si="3"/>
        <v>0.20699999999999999</v>
      </c>
      <c r="M38" s="356">
        <f t="shared" si="1"/>
        <v>452.92</v>
      </c>
      <c r="N38" s="356">
        <f t="shared" si="2"/>
        <v>546.84</v>
      </c>
    </row>
    <row r="39" spans="2:14" s="488" customFormat="1" ht="50.45" customHeight="1">
      <c r="B39" s="391" t="s">
        <v>955</v>
      </c>
      <c r="C39" s="381">
        <v>93360</v>
      </c>
      <c r="D39" s="381" t="s">
        <v>169</v>
      </c>
      <c r="E39" s="382" t="s">
        <v>833</v>
      </c>
      <c r="F39" s="574" t="s">
        <v>849</v>
      </c>
      <c r="G39" s="574"/>
      <c r="H39" s="381" t="s">
        <v>229</v>
      </c>
      <c r="I39" s="502">
        <v>4457.03</v>
      </c>
      <c r="J39" s="356">
        <v>17.440000000000001</v>
      </c>
      <c r="K39" s="356">
        <f t="shared" si="0"/>
        <v>21.05</v>
      </c>
      <c r="L39" s="357">
        <f t="shared" si="3"/>
        <v>0.20699999999999999</v>
      </c>
      <c r="M39" s="356">
        <f t="shared" si="1"/>
        <v>77730.600000000006</v>
      </c>
      <c r="N39" s="356">
        <f t="shared" si="2"/>
        <v>93820.479999999996</v>
      </c>
    </row>
    <row r="40" spans="2:14" s="488" customFormat="1" ht="20.45" customHeight="1">
      <c r="B40" s="391" t="s">
        <v>1029</v>
      </c>
      <c r="C40" s="381">
        <v>100575</v>
      </c>
      <c r="D40" s="381" t="s">
        <v>169</v>
      </c>
      <c r="E40" s="382" t="s">
        <v>834</v>
      </c>
      <c r="F40" s="572" t="s">
        <v>847</v>
      </c>
      <c r="G40" s="572"/>
      <c r="H40" s="381" t="s">
        <v>200</v>
      </c>
      <c r="I40" s="502">
        <f>'[32]100575'!$K$48</f>
        <v>3267.6</v>
      </c>
      <c r="J40" s="356">
        <v>0.08</v>
      </c>
      <c r="K40" s="356">
        <f t="shared" si="0"/>
        <v>0.1</v>
      </c>
      <c r="L40" s="357">
        <f t="shared" si="3"/>
        <v>0.20699999999999999</v>
      </c>
      <c r="M40" s="356">
        <f t="shared" si="1"/>
        <v>261.39999999999998</v>
      </c>
      <c r="N40" s="356">
        <f t="shared" si="2"/>
        <v>326.76</v>
      </c>
    </row>
    <row r="41" spans="2:14" s="504" customFormat="1" ht="19.899999999999999" customHeight="1">
      <c r="B41" s="494"/>
      <c r="C41" s="507"/>
      <c r="D41" s="507"/>
      <c r="E41" s="493" t="s">
        <v>254</v>
      </c>
      <c r="F41" s="575"/>
      <c r="G41" s="575"/>
      <c r="H41" s="492"/>
      <c r="I41" s="491"/>
      <c r="J41" s="374"/>
      <c r="K41" s="374"/>
      <c r="L41" s="374"/>
      <c r="M41" s="365">
        <f>SUM(M29:M40)</f>
        <v>293502.46000000008</v>
      </c>
      <c r="N41" s="365">
        <f>SUM(N29:N40)</f>
        <v>354270.61000000004</v>
      </c>
    </row>
    <row r="42" spans="2:14" s="490" customFormat="1" ht="6" customHeight="1">
      <c r="B42" s="501"/>
      <c r="C42" s="506"/>
      <c r="D42" s="496"/>
      <c r="E42" s="498"/>
      <c r="F42" s="573"/>
      <c r="G42" s="573"/>
      <c r="H42" s="496"/>
      <c r="I42" s="497"/>
      <c r="J42" s="496"/>
      <c r="K42" s="496"/>
      <c r="L42" s="496"/>
      <c r="M42" s="496"/>
      <c r="N42" s="495"/>
    </row>
    <row r="43" spans="2:14" s="503" customFormat="1" ht="20.100000000000001" customHeight="1">
      <c r="B43" s="247" t="s">
        <v>469</v>
      </c>
      <c r="C43" s="366"/>
      <c r="D43" s="375"/>
      <c r="E43" s="352" t="s">
        <v>22</v>
      </c>
      <c r="F43" s="541"/>
      <c r="G43" s="541"/>
      <c r="H43" s="367"/>
      <c r="I43" s="368"/>
      <c r="J43" s="369"/>
      <c r="K43" s="369"/>
      <c r="L43" s="369"/>
      <c r="M43" s="369"/>
      <c r="N43" s="370"/>
    </row>
    <row r="44" spans="2:14" s="488" customFormat="1" ht="40.5" customHeight="1">
      <c r="B44" s="391" t="s">
        <v>19</v>
      </c>
      <c r="C44" s="381">
        <v>92212</v>
      </c>
      <c r="D44" s="381" t="s">
        <v>169</v>
      </c>
      <c r="E44" s="382" t="s">
        <v>837</v>
      </c>
      <c r="F44" s="572" t="s">
        <v>848</v>
      </c>
      <c r="G44" s="572"/>
      <c r="H44" s="381" t="s">
        <v>205</v>
      </c>
      <c r="I44" s="502">
        <f>'[33]92212'!$L$52</f>
        <v>1862</v>
      </c>
      <c r="J44" s="356">
        <v>257.61</v>
      </c>
      <c r="K44" s="356">
        <f t="shared" ref="K44:K57" si="4">ROUND((J44*(1+L44)),2)</f>
        <v>310.94</v>
      </c>
      <c r="L44" s="357">
        <f>$L40</f>
        <v>0.20699999999999999</v>
      </c>
      <c r="M44" s="356">
        <f t="shared" ref="M44:M57" si="5">TRUNC(I44*J44,2)</f>
        <v>479669.82</v>
      </c>
      <c r="N44" s="356">
        <f t="shared" ref="N44:N57" si="6">ROUND(I44*K44,2)</f>
        <v>578970.28</v>
      </c>
    </row>
    <row r="45" spans="2:14" s="488" customFormat="1" ht="39" customHeight="1">
      <c r="B45" s="391" t="s">
        <v>20</v>
      </c>
      <c r="C45" s="381">
        <v>92214</v>
      </c>
      <c r="D45" s="381" t="s">
        <v>169</v>
      </c>
      <c r="E45" s="382" t="s">
        <v>838</v>
      </c>
      <c r="F45" s="572" t="s">
        <v>848</v>
      </c>
      <c r="G45" s="572"/>
      <c r="H45" s="381" t="s">
        <v>205</v>
      </c>
      <c r="I45" s="502">
        <f>'[33]92214'!$L$52</f>
        <v>413</v>
      </c>
      <c r="J45" s="356">
        <v>409.71</v>
      </c>
      <c r="K45" s="356">
        <f t="shared" si="4"/>
        <v>494.52</v>
      </c>
      <c r="L45" s="357">
        <v>0.20699999999999999</v>
      </c>
      <c r="M45" s="356">
        <f t="shared" si="5"/>
        <v>169210.23</v>
      </c>
      <c r="N45" s="356">
        <f t="shared" si="6"/>
        <v>204236.76</v>
      </c>
    </row>
    <row r="46" spans="2:14" s="488" customFormat="1" ht="37.5" hidden="1" customHeight="1">
      <c r="B46" s="391" t="s">
        <v>21</v>
      </c>
      <c r="C46" s="381">
        <v>92216</v>
      </c>
      <c r="D46" s="381" t="s">
        <v>169</v>
      </c>
      <c r="E46" s="382" t="s">
        <v>946</v>
      </c>
      <c r="F46" s="572" t="s">
        <v>851</v>
      </c>
      <c r="G46" s="572"/>
      <c r="H46" s="381" t="s">
        <v>205</v>
      </c>
      <c r="I46" s="489">
        <v>0</v>
      </c>
      <c r="J46" s="356">
        <v>0</v>
      </c>
      <c r="K46" s="356">
        <f t="shared" si="4"/>
        <v>0</v>
      </c>
      <c r="L46" s="357">
        <f>$L42</f>
        <v>0</v>
      </c>
      <c r="M46" s="356">
        <f t="shared" si="5"/>
        <v>0</v>
      </c>
      <c r="N46" s="356">
        <f t="shared" si="6"/>
        <v>0</v>
      </c>
    </row>
    <row r="47" spans="2:14" s="488" customFormat="1" ht="33" customHeight="1">
      <c r="B47" s="391" t="s">
        <v>801</v>
      </c>
      <c r="C47" s="381">
        <v>100322</v>
      </c>
      <c r="D47" s="381" t="s">
        <v>169</v>
      </c>
      <c r="E47" s="382" t="s">
        <v>1028</v>
      </c>
      <c r="F47" s="574" t="s">
        <v>849</v>
      </c>
      <c r="G47" s="574"/>
      <c r="H47" s="381" t="s">
        <v>229</v>
      </c>
      <c r="I47" s="502">
        <v>436.29</v>
      </c>
      <c r="J47" s="356">
        <v>298.37</v>
      </c>
      <c r="K47" s="356">
        <f t="shared" si="4"/>
        <v>360.13</v>
      </c>
      <c r="L47" s="357">
        <v>0.20699999999999999</v>
      </c>
      <c r="M47" s="356">
        <f t="shared" si="5"/>
        <v>130175.84</v>
      </c>
      <c r="N47" s="356">
        <f t="shared" si="6"/>
        <v>157121.12</v>
      </c>
    </row>
    <row r="48" spans="2:14" s="488" customFormat="1" ht="42.75" customHeight="1">
      <c r="B48" s="391" t="s">
        <v>802</v>
      </c>
      <c r="C48" s="381">
        <v>100980</v>
      </c>
      <c r="D48" s="381" t="s">
        <v>169</v>
      </c>
      <c r="E48" s="382" t="s">
        <v>968</v>
      </c>
      <c r="F48" s="574" t="s">
        <v>849</v>
      </c>
      <c r="G48" s="574"/>
      <c r="H48" s="381" t="s">
        <v>229</v>
      </c>
      <c r="I48" s="502">
        <f>I47</f>
        <v>436.29</v>
      </c>
      <c r="J48" s="376">
        <v>4.57</v>
      </c>
      <c r="K48" s="356">
        <f t="shared" si="4"/>
        <v>5.52</v>
      </c>
      <c r="L48" s="357">
        <f>$L44</f>
        <v>0.20699999999999999</v>
      </c>
      <c r="M48" s="356">
        <f t="shared" si="5"/>
        <v>1993.84</v>
      </c>
      <c r="N48" s="356">
        <f t="shared" si="6"/>
        <v>2408.3200000000002</v>
      </c>
    </row>
    <row r="49" spans="2:14" s="488" customFormat="1" ht="34.5" customHeight="1">
      <c r="B49" s="391" t="s">
        <v>803</v>
      </c>
      <c r="C49" s="381">
        <v>93595</v>
      </c>
      <c r="D49" s="381" t="s">
        <v>169</v>
      </c>
      <c r="E49" s="382" t="s">
        <v>862</v>
      </c>
      <c r="F49" s="574" t="s">
        <v>849</v>
      </c>
      <c r="G49" s="574"/>
      <c r="H49" s="381" t="s">
        <v>738</v>
      </c>
      <c r="I49" s="502">
        <f>I48</f>
        <v>436.29</v>
      </c>
      <c r="J49" s="376">
        <v>1.28</v>
      </c>
      <c r="K49" s="356">
        <f t="shared" si="4"/>
        <v>1.54</v>
      </c>
      <c r="L49" s="357">
        <f>$L45</f>
        <v>0.20699999999999999</v>
      </c>
      <c r="M49" s="356">
        <f t="shared" si="5"/>
        <v>558.45000000000005</v>
      </c>
      <c r="N49" s="356">
        <f t="shared" si="6"/>
        <v>671.89</v>
      </c>
    </row>
    <row r="50" spans="2:14" s="488" customFormat="1" ht="45" customHeight="1">
      <c r="B50" s="391" t="s">
        <v>804</v>
      </c>
      <c r="C50" s="381">
        <v>101571</v>
      </c>
      <c r="D50" s="381" t="s">
        <v>169</v>
      </c>
      <c r="E50" s="382" t="s">
        <v>845</v>
      </c>
      <c r="F50" s="572" t="s">
        <v>848</v>
      </c>
      <c r="G50" s="572"/>
      <c r="H50" s="381" t="s">
        <v>200</v>
      </c>
      <c r="I50" s="502">
        <f>'[33]94044'!$K$54</f>
        <v>5843.52</v>
      </c>
      <c r="J50" s="356">
        <v>22.64</v>
      </c>
      <c r="K50" s="356">
        <f t="shared" si="4"/>
        <v>27.33</v>
      </c>
      <c r="L50" s="357">
        <v>0.20699999999999999</v>
      </c>
      <c r="M50" s="356">
        <f t="shared" si="5"/>
        <v>132297.29</v>
      </c>
      <c r="N50" s="356">
        <f t="shared" si="6"/>
        <v>159703.4</v>
      </c>
    </row>
    <row r="51" spans="2:14" s="488" customFormat="1" ht="52.5" customHeight="1">
      <c r="B51" s="391" t="s">
        <v>805</v>
      </c>
      <c r="C51" s="381">
        <v>101573</v>
      </c>
      <c r="D51" s="381" t="s">
        <v>169</v>
      </c>
      <c r="E51" s="382" t="s">
        <v>844</v>
      </c>
      <c r="F51" s="572" t="s">
        <v>848</v>
      </c>
      <c r="G51" s="572"/>
      <c r="H51" s="381" t="s">
        <v>200</v>
      </c>
      <c r="I51" s="502">
        <f>'[33]94046'!$K$55</f>
        <v>1733.3879999999999</v>
      </c>
      <c r="J51" s="356">
        <v>19.09</v>
      </c>
      <c r="K51" s="356">
        <f t="shared" si="4"/>
        <v>23.04</v>
      </c>
      <c r="L51" s="357">
        <f t="shared" ref="L51:L57" si="7">$L47</f>
        <v>0.20699999999999999</v>
      </c>
      <c r="M51" s="356">
        <f t="shared" si="5"/>
        <v>33090.370000000003</v>
      </c>
      <c r="N51" s="356">
        <f t="shared" si="6"/>
        <v>39937.26</v>
      </c>
    </row>
    <row r="52" spans="2:14" s="488" customFormat="1" ht="24.95" customHeight="1">
      <c r="B52" s="391" t="s">
        <v>806</v>
      </c>
      <c r="C52" s="381">
        <v>94283</v>
      </c>
      <c r="D52" s="381" t="s">
        <v>169</v>
      </c>
      <c r="E52" s="382" t="s">
        <v>860</v>
      </c>
      <c r="F52" s="572" t="s">
        <v>848</v>
      </c>
      <c r="G52" s="572"/>
      <c r="H52" s="381" t="s">
        <v>205</v>
      </c>
      <c r="I52" s="502">
        <f>'[33]94283'!$K$55</f>
        <v>5427.64</v>
      </c>
      <c r="J52" s="356">
        <v>60.58</v>
      </c>
      <c r="K52" s="356">
        <f t="shared" si="4"/>
        <v>73.12</v>
      </c>
      <c r="L52" s="357">
        <f t="shared" si="7"/>
        <v>0.20699999999999999</v>
      </c>
      <c r="M52" s="356">
        <f t="shared" si="5"/>
        <v>328806.43</v>
      </c>
      <c r="N52" s="356">
        <f t="shared" si="6"/>
        <v>396869.04</v>
      </c>
    </row>
    <row r="53" spans="2:14" s="488" customFormat="1" ht="33.75" customHeight="1">
      <c r="B53" s="391" t="s">
        <v>807</v>
      </c>
      <c r="C53" s="381">
        <v>97935</v>
      </c>
      <c r="D53" s="381" t="s">
        <v>169</v>
      </c>
      <c r="E53" s="382" t="s">
        <v>944</v>
      </c>
      <c r="F53" s="572" t="s">
        <v>848</v>
      </c>
      <c r="G53" s="572"/>
      <c r="H53" s="381" t="s">
        <v>187</v>
      </c>
      <c r="I53" s="502">
        <f>'[33]83659'!$K$76</f>
        <v>64</v>
      </c>
      <c r="J53" s="356">
        <v>746.33</v>
      </c>
      <c r="K53" s="356">
        <f t="shared" si="4"/>
        <v>900.82</v>
      </c>
      <c r="L53" s="357">
        <f t="shared" si="7"/>
        <v>0.20699999999999999</v>
      </c>
      <c r="M53" s="356">
        <f t="shared" si="5"/>
        <v>47765.120000000003</v>
      </c>
      <c r="N53" s="356">
        <f t="shared" si="6"/>
        <v>57652.480000000003</v>
      </c>
    </row>
    <row r="54" spans="2:14" s="488" customFormat="1" ht="40.5" customHeight="1">
      <c r="B54" s="391" t="s">
        <v>808</v>
      </c>
      <c r="C54" s="381">
        <v>99248</v>
      </c>
      <c r="D54" s="381" t="s">
        <v>169</v>
      </c>
      <c r="E54" s="498" t="s">
        <v>939</v>
      </c>
      <c r="F54" s="572" t="s">
        <v>848</v>
      </c>
      <c r="G54" s="572"/>
      <c r="H54" s="381" t="s">
        <v>187</v>
      </c>
      <c r="I54" s="502">
        <f>'[33]74224-001'!$L$46</f>
        <v>34</v>
      </c>
      <c r="J54" s="356">
        <v>3852.27</v>
      </c>
      <c r="K54" s="356">
        <f t="shared" si="4"/>
        <v>4649.6899999999996</v>
      </c>
      <c r="L54" s="357">
        <f t="shared" si="7"/>
        <v>0.20699999999999999</v>
      </c>
      <c r="M54" s="356">
        <f t="shared" si="5"/>
        <v>130977.18</v>
      </c>
      <c r="N54" s="356">
        <f t="shared" si="6"/>
        <v>158089.46</v>
      </c>
    </row>
    <row r="55" spans="2:14" s="488" customFormat="1" ht="46.5" customHeight="1">
      <c r="B55" s="391" t="s">
        <v>809</v>
      </c>
      <c r="C55" s="381">
        <v>99249</v>
      </c>
      <c r="D55" s="381" t="s">
        <v>169</v>
      </c>
      <c r="E55" s="354" t="s">
        <v>938</v>
      </c>
      <c r="F55" s="572" t="s">
        <v>848</v>
      </c>
      <c r="G55" s="572"/>
      <c r="H55" s="381" t="s">
        <v>205</v>
      </c>
      <c r="I55" s="502">
        <f>'[33]99241'!$L$46</f>
        <v>0.50000000000000044</v>
      </c>
      <c r="J55" s="356">
        <v>1672.22</v>
      </c>
      <c r="K55" s="356">
        <f t="shared" si="4"/>
        <v>2018.37</v>
      </c>
      <c r="L55" s="357">
        <f t="shared" si="7"/>
        <v>0.20699999999999999</v>
      </c>
      <c r="M55" s="356">
        <f t="shared" si="5"/>
        <v>836.11</v>
      </c>
      <c r="N55" s="356">
        <f t="shared" si="6"/>
        <v>1009.19</v>
      </c>
    </row>
    <row r="56" spans="2:14" s="488" customFormat="1" ht="36.75" customHeight="1">
      <c r="B56" s="391" t="s">
        <v>810</v>
      </c>
      <c r="C56" s="381">
        <v>6243</v>
      </c>
      <c r="D56" s="381" t="s">
        <v>169</v>
      </c>
      <c r="E56" s="382" t="s">
        <v>940</v>
      </c>
      <c r="F56" s="572" t="s">
        <v>851</v>
      </c>
      <c r="G56" s="572"/>
      <c r="H56" s="381" t="s">
        <v>187</v>
      </c>
      <c r="I56" s="502">
        <f>I54</f>
        <v>34</v>
      </c>
      <c r="J56" s="376">
        <v>588</v>
      </c>
      <c r="K56" s="356">
        <f t="shared" si="4"/>
        <v>709.72</v>
      </c>
      <c r="L56" s="357">
        <f t="shared" si="7"/>
        <v>0.20699999999999999</v>
      </c>
      <c r="M56" s="356">
        <f t="shared" si="5"/>
        <v>19992</v>
      </c>
      <c r="N56" s="356">
        <f t="shared" si="6"/>
        <v>24130.48</v>
      </c>
    </row>
    <row r="57" spans="2:14" s="488" customFormat="1" ht="33.75" customHeight="1">
      <c r="B57" s="391" t="s">
        <v>811</v>
      </c>
      <c r="C57" s="381">
        <v>94265</v>
      </c>
      <c r="D57" s="381" t="s">
        <v>169</v>
      </c>
      <c r="E57" s="382" t="s">
        <v>850</v>
      </c>
      <c r="F57" s="577" t="s">
        <v>848</v>
      </c>
      <c r="G57" s="578"/>
      <c r="H57" s="381" t="s">
        <v>205</v>
      </c>
      <c r="I57" s="502">
        <f>'[33]94265'!$L$48</f>
        <v>5427.6399999999994</v>
      </c>
      <c r="J57" s="356">
        <v>38.35</v>
      </c>
      <c r="K57" s="356">
        <f t="shared" si="4"/>
        <v>46.29</v>
      </c>
      <c r="L57" s="357">
        <f t="shared" si="7"/>
        <v>0.20699999999999999</v>
      </c>
      <c r="M57" s="356">
        <f t="shared" si="5"/>
        <v>208149.99</v>
      </c>
      <c r="N57" s="356">
        <f t="shared" si="6"/>
        <v>251245.46</v>
      </c>
    </row>
    <row r="58" spans="2:14" s="504" customFormat="1" ht="19.899999999999999" customHeight="1">
      <c r="B58" s="494"/>
      <c r="C58" s="492"/>
      <c r="D58" s="492"/>
      <c r="E58" s="493" t="s">
        <v>23</v>
      </c>
      <c r="F58" s="575"/>
      <c r="G58" s="575"/>
      <c r="H58" s="492"/>
      <c r="I58" s="491"/>
      <c r="J58" s="374"/>
      <c r="K58" s="374"/>
      <c r="L58" s="374"/>
      <c r="M58" s="365">
        <f>SUM(M44:M57)</f>
        <v>1683522.6700000002</v>
      </c>
      <c r="N58" s="365">
        <f>SUM(N44:N57)</f>
        <v>2032045.14</v>
      </c>
    </row>
    <row r="59" spans="2:14" s="490" customFormat="1" ht="6" customHeight="1">
      <c r="B59" s="501"/>
      <c r="C59" s="506"/>
      <c r="D59" s="496"/>
      <c r="E59" s="498"/>
      <c r="F59" s="573"/>
      <c r="G59" s="573"/>
      <c r="H59" s="496"/>
      <c r="I59" s="497"/>
      <c r="J59" s="496"/>
      <c r="K59" s="496"/>
      <c r="L59" s="496"/>
      <c r="M59" s="496"/>
      <c r="N59" s="495"/>
    </row>
    <row r="60" spans="2:14" s="503" customFormat="1" ht="20.100000000000001" customHeight="1">
      <c r="B60" s="247" t="s">
        <v>470</v>
      </c>
      <c r="C60" s="366"/>
      <c r="D60" s="375"/>
      <c r="E60" s="352" t="s">
        <v>5</v>
      </c>
      <c r="F60" s="544"/>
      <c r="G60" s="545"/>
      <c r="H60" s="367"/>
      <c r="I60" s="368"/>
      <c r="J60" s="369"/>
      <c r="K60" s="369"/>
      <c r="L60" s="369"/>
      <c r="M60" s="369"/>
      <c r="N60" s="370"/>
    </row>
    <row r="61" spans="2:14" s="488" customFormat="1" ht="28.9" customHeight="1">
      <c r="B61" s="391" t="s">
        <v>414</v>
      </c>
      <c r="C61" s="381">
        <v>100576</v>
      </c>
      <c r="D61" s="381" t="s">
        <v>169</v>
      </c>
      <c r="E61" s="382" t="s">
        <v>853</v>
      </c>
      <c r="F61" s="572" t="s">
        <v>851</v>
      </c>
      <c r="G61" s="572"/>
      <c r="H61" s="381" t="s">
        <v>200</v>
      </c>
      <c r="I61" s="377">
        <f>'[34]100576'!$J$45</f>
        <v>13569.1</v>
      </c>
      <c r="J61" s="505">
        <v>1.63</v>
      </c>
      <c r="K61" s="356">
        <f t="shared" ref="K61:K67" si="8">J61*(1+L61)</f>
        <v>1.9674099999999999</v>
      </c>
      <c r="L61" s="357">
        <f>$L57</f>
        <v>0.20699999999999999</v>
      </c>
      <c r="M61" s="356">
        <f t="shared" ref="M61:M67" si="9">TRUNC(I61*J61,2)</f>
        <v>22117.63</v>
      </c>
      <c r="N61" s="356">
        <f t="shared" ref="N61:N67" si="10">TRUNC(I61*K61,2)</f>
        <v>26695.98</v>
      </c>
    </row>
    <row r="62" spans="2:14" s="488" customFormat="1" ht="46.5" customHeight="1">
      <c r="B62" s="391" t="s">
        <v>6</v>
      </c>
      <c r="C62" s="381">
        <v>96388</v>
      </c>
      <c r="D62" s="381" t="s">
        <v>169</v>
      </c>
      <c r="E62" s="382" t="s">
        <v>861</v>
      </c>
      <c r="F62" s="572" t="s">
        <v>851</v>
      </c>
      <c r="G62" s="572"/>
      <c r="H62" s="381" t="s">
        <v>229</v>
      </c>
      <c r="I62" s="377">
        <f>'[34]96388(base) '!$L$42</f>
        <v>3527.9659999999999</v>
      </c>
      <c r="J62" s="505">
        <v>7.84</v>
      </c>
      <c r="K62" s="356">
        <f t="shared" si="8"/>
        <v>9.4628800000000002</v>
      </c>
      <c r="L62" s="357">
        <v>0.20699999999999999</v>
      </c>
      <c r="M62" s="356">
        <f t="shared" si="9"/>
        <v>27659.25</v>
      </c>
      <c r="N62" s="356">
        <f t="shared" si="10"/>
        <v>33384.71</v>
      </c>
    </row>
    <row r="63" spans="2:14" s="488" customFormat="1" ht="30" customHeight="1">
      <c r="B63" s="391" t="s">
        <v>30</v>
      </c>
      <c r="C63" s="381">
        <v>93595</v>
      </c>
      <c r="D63" s="381" t="s">
        <v>169</v>
      </c>
      <c r="E63" s="382" t="s">
        <v>862</v>
      </c>
      <c r="F63" s="572" t="s">
        <v>851</v>
      </c>
      <c r="G63" s="572"/>
      <c r="H63" s="381" t="s">
        <v>738</v>
      </c>
      <c r="I63" s="377">
        <f>'[34]93595'!$M$41</f>
        <v>88470.52</v>
      </c>
      <c r="J63" s="505">
        <v>1.28</v>
      </c>
      <c r="K63" s="356">
        <f t="shared" si="8"/>
        <v>1.5449600000000001</v>
      </c>
      <c r="L63" s="357">
        <v>0.20699999999999999</v>
      </c>
      <c r="M63" s="356">
        <f t="shared" si="9"/>
        <v>113242.26</v>
      </c>
      <c r="N63" s="356">
        <f t="shared" si="10"/>
        <v>136683.41</v>
      </c>
    </row>
    <row r="64" spans="2:14" s="488" customFormat="1" ht="22.15" customHeight="1">
      <c r="B64" s="391" t="s">
        <v>31</v>
      </c>
      <c r="C64" s="381" t="s">
        <v>839</v>
      </c>
      <c r="D64" s="381" t="s">
        <v>169</v>
      </c>
      <c r="E64" s="378" t="s">
        <v>854</v>
      </c>
      <c r="F64" s="572" t="s">
        <v>851</v>
      </c>
      <c r="G64" s="572"/>
      <c r="H64" s="381" t="s">
        <v>200</v>
      </c>
      <c r="I64" s="377">
        <f>'[34]96401'!$J$43</f>
        <v>13569.1</v>
      </c>
      <c r="J64" s="377">
        <v>0.93</v>
      </c>
      <c r="K64" s="356">
        <f t="shared" si="8"/>
        <v>1.0721040000000002</v>
      </c>
      <c r="L64" s="357">
        <v>0.15279999999999999</v>
      </c>
      <c r="M64" s="356">
        <f t="shared" si="9"/>
        <v>12619.26</v>
      </c>
      <c r="N64" s="356">
        <f t="shared" si="10"/>
        <v>14547.48</v>
      </c>
    </row>
    <row r="65" spans="2:15" s="488" customFormat="1" ht="30.75" customHeight="1">
      <c r="B65" s="391" t="s">
        <v>419</v>
      </c>
      <c r="C65" s="381">
        <v>97807</v>
      </c>
      <c r="D65" s="381" t="s">
        <v>169</v>
      </c>
      <c r="E65" s="382" t="s">
        <v>970</v>
      </c>
      <c r="F65" s="572" t="s">
        <v>851</v>
      </c>
      <c r="G65" s="572"/>
      <c r="H65" s="381" t="s">
        <v>200</v>
      </c>
      <c r="I65" s="377">
        <f>'[34]97807'!$K$43</f>
        <v>13569.1</v>
      </c>
      <c r="J65" s="505">
        <v>20.21</v>
      </c>
      <c r="K65" s="356">
        <f t="shared" si="8"/>
        <v>23.298088000000003</v>
      </c>
      <c r="L65" s="357">
        <v>0.15279999999999999</v>
      </c>
      <c r="M65" s="356">
        <f t="shared" si="9"/>
        <v>274231.51</v>
      </c>
      <c r="N65" s="356">
        <f t="shared" si="10"/>
        <v>316134.08</v>
      </c>
    </row>
    <row r="66" spans="2:15" s="488" customFormat="1" ht="33.75" customHeight="1">
      <c r="B66" s="391" t="s">
        <v>421</v>
      </c>
      <c r="C66" s="381" t="s">
        <v>839</v>
      </c>
      <c r="D66" s="381" t="s">
        <v>169</v>
      </c>
      <c r="E66" s="382" t="s">
        <v>972</v>
      </c>
      <c r="F66" s="572" t="s">
        <v>851</v>
      </c>
      <c r="G66" s="572"/>
      <c r="H66" s="381" t="s">
        <v>971</v>
      </c>
      <c r="I66" s="377">
        <f>'[34]102330'!$K$48</f>
        <v>75.289999999999992</v>
      </c>
      <c r="J66" s="376">
        <v>357.74</v>
      </c>
      <c r="K66" s="356">
        <f t="shared" si="8"/>
        <v>412.40267200000005</v>
      </c>
      <c r="L66" s="357">
        <v>0.15279999999999999</v>
      </c>
      <c r="M66" s="356">
        <f t="shared" si="9"/>
        <v>26934.240000000002</v>
      </c>
      <c r="N66" s="356">
        <f t="shared" si="10"/>
        <v>31049.79</v>
      </c>
    </row>
    <row r="67" spans="2:15" s="488" customFormat="1" ht="42" customHeight="1">
      <c r="B67" s="391" t="s">
        <v>425</v>
      </c>
      <c r="C67" s="381">
        <v>95878</v>
      </c>
      <c r="D67" s="381" t="s">
        <v>169</v>
      </c>
      <c r="E67" s="382" t="s">
        <v>863</v>
      </c>
      <c r="F67" s="572" t="s">
        <v>851</v>
      </c>
      <c r="G67" s="572"/>
      <c r="H67" s="381" t="s">
        <v>738</v>
      </c>
      <c r="I67" s="377">
        <f>'[34]95878'!$M$48</f>
        <v>22591.35</v>
      </c>
      <c r="J67" s="505">
        <v>1.18</v>
      </c>
      <c r="K67" s="356">
        <f t="shared" si="8"/>
        <v>1.360304</v>
      </c>
      <c r="L67" s="357">
        <v>0.15279999999999999</v>
      </c>
      <c r="M67" s="356">
        <f t="shared" si="9"/>
        <v>26657.79</v>
      </c>
      <c r="N67" s="356">
        <f t="shared" si="10"/>
        <v>30731.1</v>
      </c>
    </row>
    <row r="68" spans="2:15" s="504" customFormat="1" ht="19.899999999999999" customHeight="1">
      <c r="B68" s="494"/>
      <c r="C68" s="507"/>
      <c r="D68" s="507"/>
      <c r="E68" s="493" t="s">
        <v>18</v>
      </c>
      <c r="F68" s="575"/>
      <c r="G68" s="575"/>
      <c r="H68" s="492"/>
      <c r="I68" s="491"/>
      <c r="J68" s="374"/>
      <c r="K68" s="374"/>
      <c r="L68" s="374"/>
      <c r="M68" s="365">
        <f>SUM(M61:M67)</f>
        <v>503461.94</v>
      </c>
      <c r="N68" s="365">
        <f>SUM(N61:N67)</f>
        <v>589226.55000000005</v>
      </c>
    </row>
    <row r="69" spans="2:15" s="490" customFormat="1" ht="6" customHeight="1">
      <c r="B69" s="501"/>
      <c r="C69" s="506"/>
      <c r="D69" s="496"/>
      <c r="E69" s="498"/>
      <c r="F69" s="573"/>
      <c r="G69" s="573"/>
      <c r="H69" s="496"/>
      <c r="I69" s="497"/>
      <c r="J69" s="496"/>
      <c r="K69" s="496"/>
      <c r="L69" s="496"/>
      <c r="M69" s="496"/>
      <c r="N69" s="495"/>
    </row>
    <row r="70" spans="2:15" s="503" customFormat="1" ht="20.100000000000001" customHeight="1">
      <c r="B70" s="247" t="s">
        <v>471</v>
      </c>
      <c r="C70" s="379"/>
      <c r="D70" s="380"/>
      <c r="E70" s="352" t="s">
        <v>8</v>
      </c>
      <c r="F70" s="544"/>
      <c r="G70" s="545"/>
      <c r="H70" s="367"/>
      <c r="I70" s="368"/>
      <c r="J70" s="369"/>
      <c r="K70" s="369"/>
      <c r="L70" s="369"/>
      <c r="M70" s="369"/>
      <c r="N70" s="370"/>
    </row>
    <row r="71" spans="2:15" s="488" customFormat="1" ht="38.25" customHeight="1">
      <c r="B71" s="391" t="s">
        <v>431</v>
      </c>
      <c r="C71" s="381">
        <v>102509</v>
      </c>
      <c r="D71" s="381" t="s">
        <v>169</v>
      </c>
      <c r="E71" s="382" t="s">
        <v>948</v>
      </c>
      <c r="F71" s="572" t="s">
        <v>852</v>
      </c>
      <c r="G71" s="572"/>
      <c r="H71" s="381" t="s">
        <v>200</v>
      </c>
      <c r="I71" s="377">
        <f>'[35]72947'!$L$56</f>
        <v>283</v>
      </c>
      <c r="J71" s="505">
        <v>18.52</v>
      </c>
      <c r="K71" s="356">
        <f>ROUND((J71*(1+L71)),2)</f>
        <v>22.35</v>
      </c>
      <c r="L71" s="357">
        <v>0.20699999999999999</v>
      </c>
      <c r="M71" s="356">
        <f>TRUNC(I71*J71,2)</f>
        <v>5241.16</v>
      </c>
      <c r="N71" s="356">
        <f>ROUND(I71*K71,2)</f>
        <v>6325.05</v>
      </c>
    </row>
    <row r="72" spans="2:15" s="488" customFormat="1" ht="48" customHeight="1">
      <c r="B72" s="391" t="s">
        <v>436</v>
      </c>
      <c r="C72" s="381">
        <v>102512</v>
      </c>
      <c r="D72" s="381" t="s">
        <v>169</v>
      </c>
      <c r="E72" s="382" t="s">
        <v>949</v>
      </c>
      <c r="F72" s="572" t="s">
        <v>852</v>
      </c>
      <c r="G72" s="572"/>
      <c r="H72" s="381" t="s">
        <v>200</v>
      </c>
      <c r="I72" s="377">
        <f>'[36]102512'!$L$56</f>
        <v>2713.82</v>
      </c>
      <c r="J72" s="505">
        <v>3.54</v>
      </c>
      <c r="K72" s="356">
        <f>ROUND((J72*(1+L72)),2)</f>
        <v>4.2699999999999996</v>
      </c>
      <c r="L72" s="357">
        <v>0.20699999999999999</v>
      </c>
      <c r="M72" s="356">
        <f>TRUNC(I72*J72,2)</f>
        <v>9606.92</v>
      </c>
      <c r="N72" s="356">
        <f>ROUND(I72*K72,2)</f>
        <v>11588.01</v>
      </c>
    </row>
    <row r="73" spans="2:15" s="488" customFormat="1" ht="21.6" customHeight="1">
      <c r="B73" s="391" t="s">
        <v>438</v>
      </c>
      <c r="C73" s="381">
        <v>34723</v>
      </c>
      <c r="D73" s="381" t="s">
        <v>169</v>
      </c>
      <c r="E73" s="382" t="s">
        <v>855</v>
      </c>
      <c r="F73" s="572" t="s">
        <v>852</v>
      </c>
      <c r="G73" s="572"/>
      <c r="H73" s="381" t="s">
        <v>200</v>
      </c>
      <c r="I73" s="377">
        <f>'[36]34723'!$K$55</f>
        <v>3.24641</v>
      </c>
      <c r="J73" s="377">
        <v>519.75</v>
      </c>
      <c r="K73" s="356">
        <f>ROUND((J73*(1+L73)),2)</f>
        <v>627.34</v>
      </c>
      <c r="L73" s="357">
        <v>0.20699999999999999</v>
      </c>
      <c r="M73" s="356">
        <f>TRUNC(I73*J73,2)</f>
        <v>1687.32</v>
      </c>
      <c r="N73" s="356">
        <f>ROUND(I73*K73,2)</f>
        <v>2036.6</v>
      </c>
    </row>
    <row r="74" spans="2:15" s="488" customFormat="1" ht="57.75" customHeight="1">
      <c r="B74" s="391" t="s">
        <v>440</v>
      </c>
      <c r="C74" s="381" t="s">
        <v>839</v>
      </c>
      <c r="D74" s="381" t="s">
        <v>169</v>
      </c>
      <c r="E74" s="382" t="s">
        <v>947</v>
      </c>
      <c r="F74" s="572" t="s">
        <v>856</v>
      </c>
      <c r="G74" s="572"/>
      <c r="H74" s="381" t="s">
        <v>187</v>
      </c>
      <c r="I74" s="377">
        <f>[36]COMPOSIÇÃO!$K$55</f>
        <v>5</v>
      </c>
      <c r="J74" s="377">
        <v>397.61</v>
      </c>
      <c r="K74" s="356">
        <f>ROUND((J74*(1+L74)),2)</f>
        <v>479.92</v>
      </c>
      <c r="L74" s="357">
        <v>0.20699999999999999</v>
      </c>
      <c r="M74" s="356">
        <f>TRUNC(I74*J74,2)</f>
        <v>1988.05</v>
      </c>
      <c r="N74" s="356">
        <f>ROUND(I74*K74,2)</f>
        <v>2399.6</v>
      </c>
    </row>
    <row r="75" spans="2:15" s="504" customFormat="1" ht="17.25" customHeight="1">
      <c r="B75" s="494"/>
      <c r="C75" s="492"/>
      <c r="D75" s="492"/>
      <c r="E75" s="493" t="s">
        <v>25</v>
      </c>
      <c r="F75" s="575"/>
      <c r="G75" s="575"/>
      <c r="H75" s="492"/>
      <c r="I75" s="491"/>
      <c r="J75" s="374"/>
      <c r="K75" s="374"/>
      <c r="L75" s="374"/>
      <c r="M75" s="365">
        <f>SUM(M71:M74)</f>
        <v>18523.45</v>
      </c>
      <c r="N75" s="365">
        <f>SUM(N71:N74)</f>
        <v>22349.26</v>
      </c>
      <c r="O75" s="488"/>
    </row>
    <row r="76" spans="2:15" s="503" customFormat="1" ht="20.100000000000001" customHeight="1">
      <c r="B76" s="247" t="s">
        <v>472</v>
      </c>
      <c r="C76" s="379"/>
      <c r="D76" s="380"/>
      <c r="E76" s="352" t="s">
        <v>815</v>
      </c>
      <c r="F76" s="544"/>
      <c r="G76" s="545"/>
      <c r="H76" s="367"/>
      <c r="I76" s="368"/>
      <c r="J76" s="369"/>
      <c r="K76" s="369"/>
      <c r="L76" s="369"/>
      <c r="M76" s="369"/>
      <c r="N76" s="370"/>
      <c r="O76" s="488"/>
    </row>
    <row r="77" spans="2:15" s="503" customFormat="1" ht="31.5" customHeight="1">
      <c r="B77" s="391" t="s">
        <v>27</v>
      </c>
      <c r="C77" s="381">
        <v>92396</v>
      </c>
      <c r="D77" s="381" t="s">
        <v>169</v>
      </c>
      <c r="E77" s="382" t="s">
        <v>956</v>
      </c>
      <c r="F77" s="583" t="s">
        <v>856</v>
      </c>
      <c r="G77" s="583"/>
      <c r="H77" s="381" t="s">
        <v>200</v>
      </c>
      <c r="I77" s="502">
        <f>'[37]92396'!$L$55</f>
        <v>16282.92</v>
      </c>
      <c r="J77" s="376">
        <v>71.11</v>
      </c>
      <c r="K77" s="376">
        <f>ROUND((J77*(1+L77)),2)</f>
        <v>85.83</v>
      </c>
      <c r="L77" s="383">
        <v>0.20699999999999999</v>
      </c>
      <c r="M77" s="376">
        <f>TRUNC(I77*J77,2)</f>
        <v>1157878.44</v>
      </c>
      <c r="N77" s="376">
        <f>ROUND(I77*K77,2)</f>
        <v>1397563.02</v>
      </c>
      <c r="O77" s="488"/>
    </row>
    <row r="78" spans="2:15" s="488" customFormat="1" ht="80.25" customHeight="1">
      <c r="B78" s="391" t="s">
        <v>28</v>
      </c>
      <c r="C78" s="381" t="s">
        <v>839</v>
      </c>
      <c r="D78" s="381" t="s">
        <v>169</v>
      </c>
      <c r="E78" s="378" t="s">
        <v>857</v>
      </c>
      <c r="F78" s="572" t="s">
        <v>856</v>
      </c>
      <c r="G78" s="572"/>
      <c r="H78" s="381" t="s">
        <v>187</v>
      </c>
      <c r="I78" s="502">
        <f>'[38]Comp-rampa'!$L$55</f>
        <v>10</v>
      </c>
      <c r="J78" s="376">
        <v>1676.33</v>
      </c>
      <c r="K78" s="356">
        <f>ROUND((J78*(1+L78)),2)</f>
        <v>2023.33</v>
      </c>
      <c r="L78" s="357">
        <v>0.20699999999999999</v>
      </c>
      <c r="M78" s="356">
        <f>TRUNC(I78*J78,2)</f>
        <v>16763.3</v>
      </c>
      <c r="N78" s="356">
        <f>ROUND(I78*K78,2)</f>
        <v>20233.3</v>
      </c>
    </row>
    <row r="79" spans="2:15" s="504" customFormat="1" ht="19.899999999999999" customHeight="1">
      <c r="B79" s="494"/>
      <c r="C79" s="492"/>
      <c r="D79" s="492"/>
      <c r="E79" s="493" t="s">
        <v>26</v>
      </c>
      <c r="F79" s="575"/>
      <c r="G79" s="575"/>
      <c r="H79" s="492"/>
      <c r="I79" s="491"/>
      <c r="J79" s="374"/>
      <c r="K79" s="374"/>
      <c r="L79" s="374"/>
      <c r="M79" s="365">
        <f>SUM(M77:M78)</f>
        <v>1174641.74</v>
      </c>
      <c r="N79" s="365">
        <f>SUM(N77:N78)</f>
        <v>1417796.32</v>
      </c>
    </row>
    <row r="80" spans="2:15" s="503" customFormat="1" ht="20.100000000000001" customHeight="1">
      <c r="B80" s="247" t="s">
        <v>473</v>
      </c>
      <c r="C80" s="379"/>
      <c r="D80" s="380"/>
      <c r="E80" s="352" t="s">
        <v>969</v>
      </c>
      <c r="F80" s="544"/>
      <c r="G80" s="545"/>
      <c r="H80" s="367"/>
      <c r="I80" s="368"/>
      <c r="J80" s="369"/>
      <c r="K80" s="369"/>
      <c r="L80" s="369"/>
      <c r="M80" s="369"/>
      <c r="N80" s="370"/>
      <c r="O80" s="488"/>
    </row>
    <row r="81" spans="1:14" s="490" customFormat="1" ht="21.6" customHeight="1">
      <c r="B81" s="391" t="s">
        <v>465</v>
      </c>
      <c r="C81" s="381">
        <v>99058</v>
      </c>
      <c r="D81" s="381" t="s">
        <v>169</v>
      </c>
      <c r="E81" s="498" t="s">
        <v>963</v>
      </c>
      <c r="F81" s="577" t="s">
        <v>960</v>
      </c>
      <c r="G81" s="578"/>
      <c r="H81" s="381" t="s">
        <v>187</v>
      </c>
      <c r="I81" s="502">
        <f>'[39]99058'!$L$54</f>
        <v>6</v>
      </c>
      <c r="J81" s="376">
        <v>6.29</v>
      </c>
      <c r="K81" s="356">
        <f>ROUND((J81*(1+L81)),2)</f>
        <v>7.59</v>
      </c>
      <c r="L81" s="357">
        <v>0.20699999999999999</v>
      </c>
      <c r="M81" s="356">
        <f>TRUNC(I81*J81,2)</f>
        <v>37.74</v>
      </c>
      <c r="N81" s="356">
        <f>ROUND(I81*K81,2)</f>
        <v>45.54</v>
      </c>
    </row>
    <row r="82" spans="1:14" s="490" customFormat="1" ht="21.6" customHeight="1">
      <c r="B82" s="391" t="s">
        <v>466</v>
      </c>
      <c r="C82" s="381">
        <v>99063</v>
      </c>
      <c r="D82" s="381" t="s">
        <v>169</v>
      </c>
      <c r="E82" s="498" t="s">
        <v>964</v>
      </c>
      <c r="F82" s="577" t="s">
        <v>960</v>
      </c>
      <c r="G82" s="578"/>
      <c r="H82" s="381" t="s">
        <v>205</v>
      </c>
      <c r="I82" s="502">
        <f>'[39]99063'!$L$54</f>
        <v>2713.82</v>
      </c>
      <c r="J82" s="376">
        <v>3.65</v>
      </c>
      <c r="K82" s="356">
        <f>ROUND((J82*(1+L82)),2)</f>
        <v>4.41</v>
      </c>
      <c r="L82" s="357">
        <v>0.20699999999999999</v>
      </c>
      <c r="M82" s="356">
        <f>TRUNC(I82*J82,2)</f>
        <v>9905.44</v>
      </c>
      <c r="N82" s="356">
        <f>ROUND(I82*K82,2)</f>
        <v>11967.95</v>
      </c>
    </row>
    <row r="83" spans="1:14" s="490" customFormat="1" ht="21.6" customHeight="1">
      <c r="B83" s="391" t="s">
        <v>467</v>
      </c>
      <c r="C83" s="381">
        <v>99064</v>
      </c>
      <c r="D83" s="381" t="s">
        <v>169</v>
      </c>
      <c r="E83" s="498" t="s">
        <v>965</v>
      </c>
      <c r="F83" s="577" t="s">
        <v>960</v>
      </c>
      <c r="G83" s="578"/>
      <c r="H83" s="381" t="s">
        <v>205</v>
      </c>
      <c r="I83" s="502">
        <f>'[39]99064'!$L$54</f>
        <v>2713.82</v>
      </c>
      <c r="J83" s="376">
        <v>0.31</v>
      </c>
      <c r="K83" s="356">
        <f>ROUND((J83*(1+L83)),2)</f>
        <v>0.37</v>
      </c>
      <c r="L83" s="357">
        <v>0.20699999999999999</v>
      </c>
      <c r="M83" s="356">
        <f>TRUNC(I83*J83,2)</f>
        <v>841.28</v>
      </c>
      <c r="N83" s="356">
        <f>ROUND(I83*K83,2)</f>
        <v>1004.11</v>
      </c>
    </row>
    <row r="84" spans="1:14" s="490" customFormat="1" ht="21.6" customHeight="1">
      <c r="B84" s="391" t="s">
        <v>498</v>
      </c>
      <c r="C84" s="381">
        <v>90781</v>
      </c>
      <c r="D84" s="381" t="s">
        <v>169</v>
      </c>
      <c r="E84" s="498" t="s">
        <v>966</v>
      </c>
      <c r="F84" s="577" t="s">
        <v>960</v>
      </c>
      <c r="G84" s="578"/>
      <c r="H84" s="381" t="s">
        <v>962</v>
      </c>
      <c r="I84" s="502">
        <f>'[40]90781'!$K$56</f>
        <v>1056</v>
      </c>
      <c r="J84" s="376">
        <v>17.100000000000001</v>
      </c>
      <c r="K84" s="356">
        <f>ROUND((J84*(1+L84)),2)</f>
        <v>20.64</v>
      </c>
      <c r="L84" s="357">
        <v>0.20699999999999999</v>
      </c>
      <c r="M84" s="356">
        <f>TRUNC(I84*J84,2)</f>
        <v>18057.599999999999</v>
      </c>
      <c r="N84" s="356">
        <f>ROUND(I84*K84,2)</f>
        <v>21795.84</v>
      </c>
    </row>
    <row r="85" spans="1:14" s="490" customFormat="1" ht="21.6" customHeight="1">
      <c r="B85" s="391" t="s">
        <v>501</v>
      </c>
      <c r="C85" s="381">
        <v>101389</v>
      </c>
      <c r="D85" s="381" t="s">
        <v>169</v>
      </c>
      <c r="E85" s="498" t="s">
        <v>967</v>
      </c>
      <c r="F85" s="577" t="s">
        <v>961</v>
      </c>
      <c r="G85" s="578"/>
      <c r="H85" s="381" t="s">
        <v>581</v>
      </c>
      <c r="I85" s="502">
        <v>9</v>
      </c>
      <c r="J85" s="376">
        <v>1374.88</v>
      </c>
      <c r="K85" s="356">
        <f>ROUND((J85*(1+L85)),2)</f>
        <v>1659.48</v>
      </c>
      <c r="L85" s="357">
        <v>0.20699999999999999</v>
      </c>
      <c r="M85" s="356">
        <f>TRUNC(I85*J85,2)</f>
        <v>12373.92</v>
      </c>
      <c r="N85" s="356">
        <f>ROUND(I85*K85,2)</f>
        <v>14935.32</v>
      </c>
    </row>
    <row r="86" spans="1:14" s="490" customFormat="1" ht="6" customHeight="1">
      <c r="B86" s="501"/>
      <c r="C86" s="500"/>
      <c r="D86" s="499"/>
      <c r="E86" s="498"/>
      <c r="F86" s="581"/>
      <c r="G86" s="582"/>
      <c r="H86" s="496"/>
      <c r="I86" s="497"/>
      <c r="J86" s="496"/>
      <c r="K86" s="496"/>
      <c r="L86" s="496"/>
      <c r="M86" s="496"/>
      <c r="N86" s="495"/>
    </row>
    <row r="87" spans="1:14" s="490" customFormat="1" ht="20.25" customHeight="1">
      <c r="B87" s="494"/>
      <c r="C87" s="492"/>
      <c r="D87" s="492"/>
      <c r="E87" s="493" t="s">
        <v>1027</v>
      </c>
      <c r="F87" s="575"/>
      <c r="G87" s="575"/>
      <c r="H87" s="492"/>
      <c r="I87" s="491"/>
      <c r="J87" s="374"/>
      <c r="K87" s="374"/>
      <c r="L87" s="374"/>
      <c r="M87" s="365">
        <f>SUM(M81:M85)</f>
        <v>41215.979999999996</v>
      </c>
      <c r="N87" s="365">
        <f>SUM(N81:N85)</f>
        <v>49748.76</v>
      </c>
    </row>
    <row r="88" spans="1:14" s="488" customFormat="1" ht="6" customHeight="1">
      <c r="B88" s="391"/>
      <c r="C88" s="381"/>
      <c r="D88" s="381"/>
      <c r="E88" s="382"/>
      <c r="F88" s="576"/>
      <c r="G88" s="576"/>
      <c r="H88" s="381"/>
      <c r="I88" s="489"/>
      <c r="J88" s="356"/>
      <c r="K88" s="356"/>
      <c r="L88" s="357"/>
      <c r="M88" s="356"/>
      <c r="N88" s="356"/>
    </row>
    <row r="89" spans="1:14" s="488" customFormat="1" ht="20.100000000000001" customHeight="1">
      <c r="B89" s="53"/>
      <c r="C89" s="352"/>
      <c r="D89" s="352"/>
      <c r="E89" s="352" t="s">
        <v>24</v>
      </c>
      <c r="F89" s="568"/>
      <c r="G89" s="569"/>
      <c r="H89" s="386"/>
      <c r="I89" s="387"/>
      <c r="J89" s="388"/>
      <c r="K89" s="388"/>
      <c r="L89" s="388"/>
      <c r="M89" s="365">
        <f>SUM(M26,M41,M58,M68,M75,M79,M87)</f>
        <v>3741793.9100000006</v>
      </c>
      <c r="N89" s="365">
        <f>SUM(N26,N41,N58,N68,N75,N79,N87)</f>
        <v>4495924.0599999996</v>
      </c>
    </row>
    <row r="90" spans="1:14">
      <c r="A90" s="488"/>
      <c r="F90" s="337"/>
      <c r="G90" s="337"/>
      <c r="H90" s="337"/>
      <c r="I90" s="350"/>
      <c r="J90" s="337"/>
      <c r="K90" s="337"/>
      <c r="L90" s="337"/>
      <c r="M90" s="338"/>
    </row>
    <row r="91" spans="1:14">
      <c r="A91" s="488"/>
      <c r="N91" s="487"/>
    </row>
    <row r="93" spans="1:14">
      <c r="M93" s="487"/>
      <c r="N93" s="487"/>
    </row>
  </sheetData>
  <mergeCells count="92">
    <mergeCell ref="F64:G64"/>
    <mergeCell ref="F89:G89"/>
    <mergeCell ref="F65:G65"/>
    <mergeCell ref="F67:G67"/>
    <mergeCell ref="F68:G68"/>
    <mergeCell ref="F69:G69"/>
    <mergeCell ref="F71:G71"/>
    <mergeCell ref="F73:G73"/>
    <mergeCell ref="F75:G75"/>
    <mergeCell ref="F78:G78"/>
    <mergeCell ref="F79:G79"/>
    <mergeCell ref="F87:G87"/>
    <mergeCell ref="F80:G80"/>
    <mergeCell ref="F81:G81"/>
    <mergeCell ref="F82:G82"/>
    <mergeCell ref="F83:G83"/>
    <mergeCell ref="F84:G84"/>
    <mergeCell ref="F88:G88"/>
    <mergeCell ref="F86:G86"/>
    <mergeCell ref="F77:G77"/>
    <mergeCell ref="F70:G70"/>
    <mergeCell ref="F76:G76"/>
    <mergeCell ref="F72:G72"/>
    <mergeCell ref="F74:G74"/>
    <mergeCell ref="F85:G85"/>
    <mergeCell ref="B1:N9"/>
    <mergeCell ref="B10:N10"/>
    <mergeCell ref="L17:L18"/>
    <mergeCell ref="K12:N12"/>
    <mergeCell ref="B12:J12"/>
    <mergeCell ref="B13:I13"/>
    <mergeCell ref="B14:I14"/>
    <mergeCell ref="B15:I15"/>
    <mergeCell ref="J13:N13"/>
    <mergeCell ref="J14:L15"/>
    <mergeCell ref="M16:N17"/>
    <mergeCell ref="M14:N15"/>
    <mergeCell ref="B16:B18"/>
    <mergeCell ref="B11:N11"/>
    <mergeCell ref="D16:D18"/>
    <mergeCell ref="E16:E18"/>
    <mergeCell ref="F16:G18"/>
    <mergeCell ref="C16:C18"/>
    <mergeCell ref="F32:G32"/>
    <mergeCell ref="J16:K17"/>
    <mergeCell ref="F33:G33"/>
    <mergeCell ref="F19:G19"/>
    <mergeCell ref="F28:G28"/>
    <mergeCell ref="F27:G27"/>
    <mergeCell ref="F29:G29"/>
    <mergeCell ref="F30:G30"/>
    <mergeCell ref="H16:H18"/>
    <mergeCell ref="I16:I18"/>
    <mergeCell ref="F31:G31"/>
    <mergeCell ref="F20:G20"/>
    <mergeCell ref="F21:G21"/>
    <mergeCell ref="F22:G22"/>
    <mergeCell ref="F23:G23"/>
    <mergeCell ref="F24:G24"/>
    <mergeCell ref="F26:G26"/>
    <mergeCell ref="F25:G25"/>
    <mergeCell ref="F66:G66"/>
    <mergeCell ref="F35:G35"/>
    <mergeCell ref="F47:G47"/>
    <mergeCell ref="F48:G48"/>
    <mergeCell ref="F52:G52"/>
    <mergeCell ref="F63:G63"/>
    <mergeCell ref="F57:G57"/>
    <mergeCell ref="F54:G54"/>
    <mergeCell ref="F55:G55"/>
    <mergeCell ref="F56:G56"/>
    <mergeCell ref="F62:G62"/>
    <mergeCell ref="F58:G58"/>
    <mergeCell ref="F40:G40"/>
    <mergeCell ref="F41:G41"/>
    <mergeCell ref="F42:G42"/>
    <mergeCell ref="F43:G43"/>
    <mergeCell ref="F44:G44"/>
    <mergeCell ref="F34:G34"/>
    <mergeCell ref="F36:G36"/>
    <mergeCell ref="F37:G37"/>
    <mergeCell ref="F38:G38"/>
    <mergeCell ref="F39:G39"/>
    <mergeCell ref="F50:G50"/>
    <mergeCell ref="F51:G51"/>
    <mergeCell ref="F45:G45"/>
    <mergeCell ref="F59:G59"/>
    <mergeCell ref="F61:G61"/>
    <mergeCell ref="F49:G49"/>
    <mergeCell ref="F60:G60"/>
    <mergeCell ref="F53:G53"/>
    <mergeCell ref="F46:G46"/>
  </mergeCells>
  <printOptions horizontalCentered="1"/>
  <pageMargins left="0.59055118110236227" right="0.39370078740157483" top="0.78740157480314965" bottom="0.39370078740157483" header="0.31496062992125984" footer="0.11811023622047245"/>
  <pageSetup paperSize="9" scale="69" fitToHeight="0" orientation="landscape" r:id="rId1"/>
  <rowBreaks count="3" manualBreakCount="3">
    <brk id="37" min="1" max="13" man="1"/>
    <brk id="53" min="1" max="13" man="1"/>
    <brk id="69" min="1" max="1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1:W38"/>
  <sheetViews>
    <sheetView showGridLines="0" workbookViewId="0">
      <selection activeCell="H8" sqref="H8:U8"/>
    </sheetView>
  </sheetViews>
  <sheetFormatPr defaultRowHeight="15"/>
  <cols>
    <col min="1" max="1" width="0.85546875" customWidth="1"/>
    <col min="2" max="2" width="4.7109375" customWidth="1"/>
    <col min="3" max="3" width="11.28515625" customWidth="1"/>
    <col min="4" max="4" width="34.28515625" customWidth="1"/>
    <col min="5" max="5" width="13.28515625" customWidth="1"/>
    <col min="6" max="6" width="10.140625" customWidth="1"/>
    <col min="7" max="7" width="9.28515625" customWidth="1"/>
    <col min="8" max="8" width="11.42578125" bestFit="1" customWidth="1"/>
    <col min="9" max="10" width="13.42578125" bestFit="1" customWidth="1"/>
    <col min="11" max="11" width="12.7109375" customWidth="1"/>
    <col min="12" max="12" width="14.7109375" customWidth="1"/>
    <col min="13" max="13" width="15.42578125" customWidth="1"/>
    <col min="14" max="15" width="12.7109375" customWidth="1"/>
    <col min="16" max="16" width="13.28515625" customWidth="1"/>
    <col min="17" max="17" width="11.5703125" hidden="1" customWidth="1"/>
    <col min="18" max="18" width="11.7109375" hidden="1" customWidth="1"/>
    <col min="19" max="19" width="11.28515625" hidden="1" customWidth="1"/>
    <col min="20" max="20" width="5.5703125" hidden="1" customWidth="1"/>
    <col min="21" max="21" width="11.7109375" hidden="1" customWidth="1"/>
    <col min="22" max="22" width="12.140625" style="74" customWidth="1"/>
    <col min="163" max="163" width="1.7109375" customWidth="1"/>
    <col min="164" max="165" width="10.28515625" customWidth="1"/>
    <col min="166" max="166" width="39.85546875" customWidth="1"/>
    <col min="167" max="167" width="9" customWidth="1"/>
    <col min="168" max="168" width="5.140625" customWidth="1"/>
    <col min="169" max="169" width="7.85546875" customWidth="1"/>
    <col min="170" max="170" width="5.85546875" customWidth="1"/>
    <col min="171" max="275" width="2.28515625" customWidth="1"/>
    <col min="276" max="276" width="8.140625" customWidth="1"/>
    <col min="277" max="277" width="12.5703125" customWidth="1"/>
    <col min="419" max="419" width="1.7109375" customWidth="1"/>
    <col min="420" max="421" width="10.28515625" customWidth="1"/>
    <col min="422" max="422" width="39.85546875" customWidth="1"/>
    <col min="423" max="423" width="9" customWidth="1"/>
    <col min="424" max="424" width="5.140625" customWidth="1"/>
    <col min="425" max="425" width="7.85546875" customWidth="1"/>
    <col min="426" max="426" width="5.85546875" customWidth="1"/>
    <col min="427" max="531" width="2.28515625" customWidth="1"/>
    <col min="532" max="532" width="8.140625" customWidth="1"/>
    <col min="533" max="533" width="12.5703125" customWidth="1"/>
    <col min="675" max="675" width="1.7109375" customWidth="1"/>
    <col min="676" max="677" width="10.28515625" customWidth="1"/>
    <col min="678" max="678" width="39.85546875" customWidth="1"/>
    <col min="679" max="679" width="9" customWidth="1"/>
    <col min="680" max="680" width="5.140625" customWidth="1"/>
    <col min="681" max="681" width="7.85546875" customWidth="1"/>
    <col min="682" max="682" width="5.85546875" customWidth="1"/>
    <col min="683" max="787" width="2.28515625" customWidth="1"/>
    <col min="788" max="788" width="8.140625" customWidth="1"/>
    <col min="789" max="789" width="12.5703125" customWidth="1"/>
    <col min="931" max="931" width="1.7109375" customWidth="1"/>
    <col min="932" max="933" width="10.28515625" customWidth="1"/>
    <col min="934" max="934" width="39.85546875" customWidth="1"/>
    <col min="935" max="935" width="9" customWidth="1"/>
    <col min="936" max="936" width="5.140625" customWidth="1"/>
    <col min="937" max="937" width="7.85546875" customWidth="1"/>
    <col min="938" max="938" width="5.85546875" customWidth="1"/>
    <col min="939" max="1043" width="2.28515625" customWidth="1"/>
    <col min="1044" max="1044" width="8.140625" customWidth="1"/>
    <col min="1045" max="1045" width="12.5703125" customWidth="1"/>
    <col min="1187" max="1187" width="1.7109375" customWidth="1"/>
    <col min="1188" max="1189" width="10.28515625" customWidth="1"/>
    <col min="1190" max="1190" width="39.85546875" customWidth="1"/>
    <col min="1191" max="1191" width="9" customWidth="1"/>
    <col min="1192" max="1192" width="5.140625" customWidth="1"/>
    <col min="1193" max="1193" width="7.85546875" customWidth="1"/>
    <col min="1194" max="1194" width="5.85546875" customWidth="1"/>
    <col min="1195" max="1299" width="2.28515625" customWidth="1"/>
    <col min="1300" max="1300" width="8.140625" customWidth="1"/>
    <col min="1301" max="1301" width="12.5703125" customWidth="1"/>
    <col min="1443" max="1443" width="1.7109375" customWidth="1"/>
    <col min="1444" max="1445" width="10.28515625" customWidth="1"/>
    <col min="1446" max="1446" width="39.85546875" customWidth="1"/>
    <col min="1447" max="1447" width="9" customWidth="1"/>
    <col min="1448" max="1448" width="5.140625" customWidth="1"/>
    <col min="1449" max="1449" width="7.85546875" customWidth="1"/>
    <col min="1450" max="1450" width="5.85546875" customWidth="1"/>
    <col min="1451" max="1555" width="2.28515625" customWidth="1"/>
    <col min="1556" max="1556" width="8.140625" customWidth="1"/>
    <col min="1557" max="1557" width="12.5703125" customWidth="1"/>
    <col min="1699" max="1699" width="1.7109375" customWidth="1"/>
    <col min="1700" max="1701" width="10.28515625" customWidth="1"/>
    <col min="1702" max="1702" width="39.85546875" customWidth="1"/>
    <col min="1703" max="1703" width="9" customWidth="1"/>
    <col min="1704" max="1704" width="5.140625" customWidth="1"/>
    <col min="1705" max="1705" width="7.85546875" customWidth="1"/>
    <col min="1706" max="1706" width="5.85546875" customWidth="1"/>
    <col min="1707" max="1811" width="2.28515625" customWidth="1"/>
    <col min="1812" max="1812" width="8.140625" customWidth="1"/>
    <col min="1813" max="1813" width="12.5703125" customWidth="1"/>
    <col min="1955" max="1955" width="1.7109375" customWidth="1"/>
    <col min="1956" max="1957" width="10.28515625" customWidth="1"/>
    <col min="1958" max="1958" width="39.85546875" customWidth="1"/>
    <col min="1959" max="1959" width="9" customWidth="1"/>
    <col min="1960" max="1960" width="5.140625" customWidth="1"/>
    <col min="1961" max="1961" width="7.85546875" customWidth="1"/>
    <col min="1962" max="1962" width="5.85546875" customWidth="1"/>
    <col min="1963" max="2067" width="2.28515625" customWidth="1"/>
    <col min="2068" max="2068" width="8.140625" customWidth="1"/>
    <col min="2069" max="2069" width="12.5703125" customWidth="1"/>
    <col min="2211" max="2211" width="1.7109375" customWidth="1"/>
    <col min="2212" max="2213" width="10.28515625" customWidth="1"/>
    <col min="2214" max="2214" width="39.85546875" customWidth="1"/>
    <col min="2215" max="2215" width="9" customWidth="1"/>
    <col min="2216" max="2216" width="5.140625" customWidth="1"/>
    <col min="2217" max="2217" width="7.85546875" customWidth="1"/>
    <col min="2218" max="2218" width="5.85546875" customWidth="1"/>
    <col min="2219" max="2323" width="2.28515625" customWidth="1"/>
    <col min="2324" max="2324" width="8.140625" customWidth="1"/>
    <col min="2325" max="2325" width="12.5703125" customWidth="1"/>
    <col min="2467" max="2467" width="1.7109375" customWidth="1"/>
    <col min="2468" max="2469" width="10.28515625" customWidth="1"/>
    <col min="2470" max="2470" width="39.85546875" customWidth="1"/>
    <col min="2471" max="2471" width="9" customWidth="1"/>
    <col min="2472" max="2472" width="5.140625" customWidth="1"/>
    <col min="2473" max="2473" width="7.85546875" customWidth="1"/>
    <col min="2474" max="2474" width="5.85546875" customWidth="1"/>
    <col min="2475" max="2579" width="2.28515625" customWidth="1"/>
    <col min="2580" max="2580" width="8.140625" customWidth="1"/>
    <col min="2581" max="2581" width="12.5703125" customWidth="1"/>
    <col min="2723" max="2723" width="1.7109375" customWidth="1"/>
    <col min="2724" max="2725" width="10.28515625" customWidth="1"/>
    <col min="2726" max="2726" width="39.85546875" customWidth="1"/>
    <col min="2727" max="2727" width="9" customWidth="1"/>
    <col min="2728" max="2728" width="5.140625" customWidth="1"/>
    <col min="2729" max="2729" width="7.85546875" customWidth="1"/>
    <col min="2730" max="2730" width="5.85546875" customWidth="1"/>
    <col min="2731" max="2835" width="2.28515625" customWidth="1"/>
    <col min="2836" max="2836" width="8.140625" customWidth="1"/>
    <col min="2837" max="2837" width="12.5703125" customWidth="1"/>
    <col min="2979" max="2979" width="1.7109375" customWidth="1"/>
    <col min="2980" max="2981" width="10.28515625" customWidth="1"/>
    <col min="2982" max="2982" width="39.85546875" customWidth="1"/>
    <col min="2983" max="2983" width="9" customWidth="1"/>
    <col min="2984" max="2984" width="5.140625" customWidth="1"/>
    <col min="2985" max="2985" width="7.85546875" customWidth="1"/>
    <col min="2986" max="2986" width="5.85546875" customWidth="1"/>
    <col min="2987" max="3091" width="2.28515625" customWidth="1"/>
    <col min="3092" max="3092" width="8.140625" customWidth="1"/>
    <col min="3093" max="3093" width="12.5703125" customWidth="1"/>
    <col min="3235" max="3235" width="1.7109375" customWidth="1"/>
    <col min="3236" max="3237" width="10.28515625" customWidth="1"/>
    <col min="3238" max="3238" width="39.85546875" customWidth="1"/>
    <col min="3239" max="3239" width="9" customWidth="1"/>
    <col min="3240" max="3240" width="5.140625" customWidth="1"/>
    <col min="3241" max="3241" width="7.85546875" customWidth="1"/>
    <col min="3242" max="3242" width="5.85546875" customWidth="1"/>
    <col min="3243" max="3347" width="2.28515625" customWidth="1"/>
    <col min="3348" max="3348" width="8.140625" customWidth="1"/>
    <col min="3349" max="3349" width="12.5703125" customWidth="1"/>
    <col min="3491" max="3491" width="1.7109375" customWidth="1"/>
    <col min="3492" max="3493" width="10.28515625" customWidth="1"/>
    <col min="3494" max="3494" width="39.85546875" customWidth="1"/>
    <col min="3495" max="3495" width="9" customWidth="1"/>
    <col min="3496" max="3496" width="5.140625" customWidth="1"/>
    <col min="3497" max="3497" width="7.85546875" customWidth="1"/>
    <col min="3498" max="3498" width="5.85546875" customWidth="1"/>
    <col min="3499" max="3603" width="2.28515625" customWidth="1"/>
    <col min="3604" max="3604" width="8.140625" customWidth="1"/>
    <col min="3605" max="3605" width="12.5703125" customWidth="1"/>
    <col min="3747" max="3747" width="1.7109375" customWidth="1"/>
    <col min="3748" max="3749" width="10.28515625" customWidth="1"/>
    <col min="3750" max="3750" width="39.85546875" customWidth="1"/>
    <col min="3751" max="3751" width="9" customWidth="1"/>
    <col min="3752" max="3752" width="5.140625" customWidth="1"/>
    <col min="3753" max="3753" width="7.85546875" customWidth="1"/>
    <col min="3754" max="3754" width="5.85546875" customWidth="1"/>
    <col min="3755" max="3859" width="2.28515625" customWidth="1"/>
    <col min="3860" max="3860" width="8.140625" customWidth="1"/>
    <col min="3861" max="3861" width="12.5703125" customWidth="1"/>
    <col min="4003" max="4003" width="1.7109375" customWidth="1"/>
    <col min="4004" max="4005" width="10.28515625" customWidth="1"/>
    <col min="4006" max="4006" width="39.85546875" customWidth="1"/>
    <col min="4007" max="4007" width="9" customWidth="1"/>
    <col min="4008" max="4008" width="5.140625" customWidth="1"/>
    <col min="4009" max="4009" width="7.85546875" customWidth="1"/>
    <col min="4010" max="4010" width="5.85546875" customWidth="1"/>
    <col min="4011" max="4115" width="2.28515625" customWidth="1"/>
    <col min="4116" max="4116" width="8.140625" customWidth="1"/>
    <col min="4117" max="4117" width="12.5703125" customWidth="1"/>
    <col min="4259" max="4259" width="1.7109375" customWidth="1"/>
    <col min="4260" max="4261" width="10.28515625" customWidth="1"/>
    <col min="4262" max="4262" width="39.85546875" customWidth="1"/>
    <col min="4263" max="4263" width="9" customWidth="1"/>
    <col min="4264" max="4264" width="5.140625" customWidth="1"/>
    <col min="4265" max="4265" width="7.85546875" customWidth="1"/>
    <col min="4266" max="4266" width="5.85546875" customWidth="1"/>
    <col min="4267" max="4371" width="2.28515625" customWidth="1"/>
    <col min="4372" max="4372" width="8.140625" customWidth="1"/>
    <col min="4373" max="4373" width="12.5703125" customWidth="1"/>
    <col min="4515" max="4515" width="1.7109375" customWidth="1"/>
    <col min="4516" max="4517" width="10.28515625" customWidth="1"/>
    <col min="4518" max="4518" width="39.85546875" customWidth="1"/>
    <col min="4519" max="4519" width="9" customWidth="1"/>
    <col min="4520" max="4520" width="5.140625" customWidth="1"/>
    <col min="4521" max="4521" width="7.85546875" customWidth="1"/>
    <col min="4522" max="4522" width="5.85546875" customWidth="1"/>
    <col min="4523" max="4627" width="2.28515625" customWidth="1"/>
    <col min="4628" max="4628" width="8.140625" customWidth="1"/>
    <col min="4629" max="4629" width="12.5703125" customWidth="1"/>
    <col min="4771" max="4771" width="1.7109375" customWidth="1"/>
    <col min="4772" max="4773" width="10.28515625" customWidth="1"/>
    <col min="4774" max="4774" width="39.85546875" customWidth="1"/>
    <col min="4775" max="4775" width="9" customWidth="1"/>
    <col min="4776" max="4776" width="5.140625" customWidth="1"/>
    <col min="4777" max="4777" width="7.85546875" customWidth="1"/>
    <col min="4778" max="4778" width="5.85546875" customWidth="1"/>
    <col min="4779" max="4883" width="2.28515625" customWidth="1"/>
    <col min="4884" max="4884" width="8.140625" customWidth="1"/>
    <col min="4885" max="4885" width="12.5703125" customWidth="1"/>
    <col min="5027" max="5027" width="1.7109375" customWidth="1"/>
    <col min="5028" max="5029" width="10.28515625" customWidth="1"/>
    <col min="5030" max="5030" width="39.85546875" customWidth="1"/>
    <col min="5031" max="5031" width="9" customWidth="1"/>
    <col min="5032" max="5032" width="5.140625" customWidth="1"/>
    <col min="5033" max="5033" width="7.85546875" customWidth="1"/>
    <col min="5034" max="5034" width="5.85546875" customWidth="1"/>
    <col min="5035" max="5139" width="2.28515625" customWidth="1"/>
    <col min="5140" max="5140" width="8.140625" customWidth="1"/>
    <col min="5141" max="5141" width="12.5703125" customWidth="1"/>
    <col min="5283" max="5283" width="1.7109375" customWidth="1"/>
    <col min="5284" max="5285" width="10.28515625" customWidth="1"/>
    <col min="5286" max="5286" width="39.85546875" customWidth="1"/>
    <col min="5287" max="5287" width="9" customWidth="1"/>
    <col min="5288" max="5288" width="5.140625" customWidth="1"/>
    <col min="5289" max="5289" width="7.85546875" customWidth="1"/>
    <col min="5290" max="5290" width="5.85546875" customWidth="1"/>
    <col min="5291" max="5395" width="2.28515625" customWidth="1"/>
    <col min="5396" max="5396" width="8.140625" customWidth="1"/>
    <col min="5397" max="5397" width="12.5703125" customWidth="1"/>
    <col min="5539" max="5539" width="1.7109375" customWidth="1"/>
    <col min="5540" max="5541" width="10.28515625" customWidth="1"/>
    <col min="5542" max="5542" width="39.85546875" customWidth="1"/>
    <col min="5543" max="5543" width="9" customWidth="1"/>
    <col min="5544" max="5544" width="5.140625" customWidth="1"/>
    <col min="5545" max="5545" width="7.85546875" customWidth="1"/>
    <col min="5546" max="5546" width="5.85546875" customWidth="1"/>
    <col min="5547" max="5651" width="2.28515625" customWidth="1"/>
    <col min="5652" max="5652" width="8.140625" customWidth="1"/>
    <col min="5653" max="5653" width="12.5703125" customWidth="1"/>
    <col min="5795" max="5795" width="1.7109375" customWidth="1"/>
    <col min="5796" max="5797" width="10.28515625" customWidth="1"/>
    <col min="5798" max="5798" width="39.85546875" customWidth="1"/>
    <col min="5799" max="5799" width="9" customWidth="1"/>
    <col min="5800" max="5800" width="5.140625" customWidth="1"/>
    <col min="5801" max="5801" width="7.85546875" customWidth="1"/>
    <col min="5802" max="5802" width="5.85546875" customWidth="1"/>
    <col min="5803" max="5907" width="2.28515625" customWidth="1"/>
    <col min="5908" max="5908" width="8.140625" customWidth="1"/>
    <col min="5909" max="5909" width="12.5703125" customWidth="1"/>
    <col min="6051" max="6051" width="1.7109375" customWidth="1"/>
    <col min="6052" max="6053" width="10.28515625" customWidth="1"/>
    <col min="6054" max="6054" width="39.85546875" customWidth="1"/>
    <col min="6055" max="6055" width="9" customWidth="1"/>
    <col min="6056" max="6056" width="5.140625" customWidth="1"/>
    <col min="6057" max="6057" width="7.85546875" customWidth="1"/>
    <col min="6058" max="6058" width="5.85546875" customWidth="1"/>
    <col min="6059" max="6163" width="2.28515625" customWidth="1"/>
    <col min="6164" max="6164" width="8.140625" customWidth="1"/>
    <col min="6165" max="6165" width="12.5703125" customWidth="1"/>
    <col min="6307" max="6307" width="1.7109375" customWidth="1"/>
    <col min="6308" max="6309" width="10.28515625" customWidth="1"/>
    <col min="6310" max="6310" width="39.85546875" customWidth="1"/>
    <col min="6311" max="6311" width="9" customWidth="1"/>
    <col min="6312" max="6312" width="5.140625" customWidth="1"/>
    <col min="6313" max="6313" width="7.85546875" customWidth="1"/>
    <col min="6314" max="6314" width="5.85546875" customWidth="1"/>
    <col min="6315" max="6419" width="2.28515625" customWidth="1"/>
    <col min="6420" max="6420" width="8.140625" customWidth="1"/>
    <col min="6421" max="6421" width="12.5703125" customWidth="1"/>
    <col min="6563" max="6563" width="1.7109375" customWidth="1"/>
    <col min="6564" max="6565" width="10.28515625" customWidth="1"/>
    <col min="6566" max="6566" width="39.85546875" customWidth="1"/>
    <col min="6567" max="6567" width="9" customWidth="1"/>
    <col min="6568" max="6568" width="5.140625" customWidth="1"/>
    <col min="6569" max="6569" width="7.85546875" customWidth="1"/>
    <col min="6570" max="6570" width="5.85546875" customWidth="1"/>
    <col min="6571" max="6675" width="2.28515625" customWidth="1"/>
    <col min="6676" max="6676" width="8.140625" customWidth="1"/>
    <col min="6677" max="6677" width="12.5703125" customWidth="1"/>
    <col min="6819" max="6819" width="1.7109375" customWidth="1"/>
    <col min="6820" max="6821" width="10.28515625" customWidth="1"/>
    <col min="6822" max="6822" width="39.85546875" customWidth="1"/>
    <col min="6823" max="6823" width="9" customWidth="1"/>
    <col min="6824" max="6824" width="5.140625" customWidth="1"/>
    <col min="6825" max="6825" width="7.85546875" customWidth="1"/>
    <col min="6826" max="6826" width="5.85546875" customWidth="1"/>
    <col min="6827" max="6931" width="2.28515625" customWidth="1"/>
    <col min="6932" max="6932" width="8.140625" customWidth="1"/>
    <col min="6933" max="6933" width="12.5703125" customWidth="1"/>
    <col min="7075" max="7075" width="1.7109375" customWidth="1"/>
    <col min="7076" max="7077" width="10.28515625" customWidth="1"/>
    <col min="7078" max="7078" width="39.85546875" customWidth="1"/>
    <col min="7079" max="7079" width="9" customWidth="1"/>
    <col min="7080" max="7080" width="5.140625" customWidth="1"/>
    <col min="7081" max="7081" width="7.85546875" customWidth="1"/>
    <col min="7082" max="7082" width="5.85546875" customWidth="1"/>
    <col min="7083" max="7187" width="2.28515625" customWidth="1"/>
    <col min="7188" max="7188" width="8.140625" customWidth="1"/>
    <col min="7189" max="7189" width="12.5703125" customWidth="1"/>
    <col min="7331" max="7331" width="1.7109375" customWidth="1"/>
    <col min="7332" max="7333" width="10.28515625" customWidth="1"/>
    <col min="7334" max="7334" width="39.85546875" customWidth="1"/>
    <col min="7335" max="7335" width="9" customWidth="1"/>
    <col min="7336" max="7336" width="5.140625" customWidth="1"/>
    <col min="7337" max="7337" width="7.85546875" customWidth="1"/>
    <col min="7338" max="7338" width="5.85546875" customWidth="1"/>
    <col min="7339" max="7443" width="2.28515625" customWidth="1"/>
    <col min="7444" max="7444" width="8.140625" customWidth="1"/>
    <col min="7445" max="7445" width="12.5703125" customWidth="1"/>
    <col min="7587" max="7587" width="1.7109375" customWidth="1"/>
    <col min="7588" max="7589" width="10.28515625" customWidth="1"/>
    <col min="7590" max="7590" width="39.85546875" customWidth="1"/>
    <col min="7591" max="7591" width="9" customWidth="1"/>
    <col min="7592" max="7592" width="5.140625" customWidth="1"/>
    <col min="7593" max="7593" width="7.85546875" customWidth="1"/>
    <col min="7594" max="7594" width="5.85546875" customWidth="1"/>
    <col min="7595" max="7699" width="2.28515625" customWidth="1"/>
    <col min="7700" max="7700" width="8.140625" customWidth="1"/>
    <col min="7701" max="7701" width="12.5703125" customWidth="1"/>
    <col min="7843" max="7843" width="1.7109375" customWidth="1"/>
    <col min="7844" max="7845" width="10.28515625" customWidth="1"/>
    <col min="7846" max="7846" width="39.85546875" customWidth="1"/>
    <col min="7847" max="7847" width="9" customWidth="1"/>
    <col min="7848" max="7848" width="5.140625" customWidth="1"/>
    <col min="7849" max="7849" width="7.85546875" customWidth="1"/>
    <col min="7850" max="7850" width="5.85546875" customWidth="1"/>
    <col min="7851" max="7955" width="2.28515625" customWidth="1"/>
    <col min="7956" max="7956" width="8.140625" customWidth="1"/>
    <col min="7957" max="7957" width="12.5703125" customWidth="1"/>
    <col min="8099" max="8099" width="1.7109375" customWidth="1"/>
    <col min="8100" max="8101" width="10.28515625" customWidth="1"/>
    <col min="8102" max="8102" width="39.85546875" customWidth="1"/>
    <col min="8103" max="8103" width="9" customWidth="1"/>
    <col min="8104" max="8104" width="5.140625" customWidth="1"/>
    <col min="8105" max="8105" width="7.85546875" customWidth="1"/>
    <col min="8106" max="8106" width="5.85546875" customWidth="1"/>
    <col min="8107" max="8211" width="2.28515625" customWidth="1"/>
    <col min="8212" max="8212" width="8.140625" customWidth="1"/>
    <col min="8213" max="8213" width="12.5703125" customWidth="1"/>
    <col min="8355" max="8355" width="1.7109375" customWidth="1"/>
    <col min="8356" max="8357" width="10.28515625" customWidth="1"/>
    <col min="8358" max="8358" width="39.85546875" customWidth="1"/>
    <col min="8359" max="8359" width="9" customWidth="1"/>
    <col min="8360" max="8360" width="5.140625" customWidth="1"/>
    <col min="8361" max="8361" width="7.85546875" customWidth="1"/>
    <col min="8362" max="8362" width="5.85546875" customWidth="1"/>
    <col min="8363" max="8467" width="2.28515625" customWidth="1"/>
    <col min="8468" max="8468" width="8.140625" customWidth="1"/>
    <col min="8469" max="8469" width="12.5703125" customWidth="1"/>
    <col min="8611" max="8611" width="1.7109375" customWidth="1"/>
    <col min="8612" max="8613" width="10.28515625" customWidth="1"/>
    <col min="8614" max="8614" width="39.85546875" customWidth="1"/>
    <col min="8615" max="8615" width="9" customWidth="1"/>
    <col min="8616" max="8616" width="5.140625" customWidth="1"/>
    <col min="8617" max="8617" width="7.85546875" customWidth="1"/>
    <col min="8618" max="8618" width="5.85546875" customWidth="1"/>
    <col min="8619" max="8723" width="2.28515625" customWidth="1"/>
    <col min="8724" max="8724" width="8.140625" customWidth="1"/>
    <col min="8725" max="8725" width="12.5703125" customWidth="1"/>
    <col min="8867" max="8867" width="1.7109375" customWidth="1"/>
    <col min="8868" max="8869" width="10.28515625" customWidth="1"/>
    <col min="8870" max="8870" width="39.85546875" customWidth="1"/>
    <col min="8871" max="8871" width="9" customWidth="1"/>
    <col min="8872" max="8872" width="5.140625" customWidth="1"/>
    <col min="8873" max="8873" width="7.85546875" customWidth="1"/>
    <col min="8874" max="8874" width="5.85546875" customWidth="1"/>
    <col min="8875" max="8979" width="2.28515625" customWidth="1"/>
    <col min="8980" max="8980" width="8.140625" customWidth="1"/>
    <col min="8981" max="8981" width="12.5703125" customWidth="1"/>
    <col min="9123" max="9123" width="1.7109375" customWidth="1"/>
    <col min="9124" max="9125" width="10.28515625" customWidth="1"/>
    <col min="9126" max="9126" width="39.85546875" customWidth="1"/>
    <col min="9127" max="9127" width="9" customWidth="1"/>
    <col min="9128" max="9128" width="5.140625" customWidth="1"/>
    <col min="9129" max="9129" width="7.85546875" customWidth="1"/>
    <col min="9130" max="9130" width="5.85546875" customWidth="1"/>
    <col min="9131" max="9235" width="2.28515625" customWidth="1"/>
    <col min="9236" max="9236" width="8.140625" customWidth="1"/>
    <col min="9237" max="9237" width="12.5703125" customWidth="1"/>
    <col min="9379" max="9379" width="1.7109375" customWidth="1"/>
    <col min="9380" max="9381" width="10.28515625" customWidth="1"/>
    <col min="9382" max="9382" width="39.85546875" customWidth="1"/>
    <col min="9383" max="9383" width="9" customWidth="1"/>
    <col min="9384" max="9384" width="5.140625" customWidth="1"/>
    <col min="9385" max="9385" width="7.85546875" customWidth="1"/>
    <col min="9386" max="9386" width="5.85546875" customWidth="1"/>
    <col min="9387" max="9491" width="2.28515625" customWidth="1"/>
    <col min="9492" max="9492" width="8.140625" customWidth="1"/>
    <col min="9493" max="9493" width="12.5703125" customWidth="1"/>
    <col min="9635" max="9635" width="1.7109375" customWidth="1"/>
    <col min="9636" max="9637" width="10.28515625" customWidth="1"/>
    <col min="9638" max="9638" width="39.85546875" customWidth="1"/>
    <col min="9639" max="9639" width="9" customWidth="1"/>
    <col min="9640" max="9640" width="5.140625" customWidth="1"/>
    <col min="9641" max="9641" width="7.85546875" customWidth="1"/>
    <col min="9642" max="9642" width="5.85546875" customWidth="1"/>
    <col min="9643" max="9747" width="2.28515625" customWidth="1"/>
    <col min="9748" max="9748" width="8.140625" customWidth="1"/>
    <col min="9749" max="9749" width="12.5703125" customWidth="1"/>
    <col min="9891" max="9891" width="1.7109375" customWidth="1"/>
    <col min="9892" max="9893" width="10.28515625" customWidth="1"/>
    <col min="9894" max="9894" width="39.85546875" customWidth="1"/>
    <col min="9895" max="9895" width="9" customWidth="1"/>
    <col min="9896" max="9896" width="5.140625" customWidth="1"/>
    <col min="9897" max="9897" width="7.85546875" customWidth="1"/>
    <col min="9898" max="9898" width="5.85546875" customWidth="1"/>
    <col min="9899" max="10003" width="2.28515625" customWidth="1"/>
    <col min="10004" max="10004" width="8.140625" customWidth="1"/>
    <col min="10005" max="10005" width="12.5703125" customWidth="1"/>
    <col min="10147" max="10147" width="1.7109375" customWidth="1"/>
    <col min="10148" max="10149" width="10.28515625" customWidth="1"/>
    <col min="10150" max="10150" width="39.85546875" customWidth="1"/>
    <col min="10151" max="10151" width="9" customWidth="1"/>
    <col min="10152" max="10152" width="5.140625" customWidth="1"/>
    <col min="10153" max="10153" width="7.85546875" customWidth="1"/>
    <col min="10154" max="10154" width="5.85546875" customWidth="1"/>
    <col min="10155" max="10259" width="2.28515625" customWidth="1"/>
    <col min="10260" max="10260" width="8.140625" customWidth="1"/>
    <col min="10261" max="10261" width="12.5703125" customWidth="1"/>
    <col min="10403" max="10403" width="1.7109375" customWidth="1"/>
    <col min="10404" max="10405" width="10.28515625" customWidth="1"/>
    <col min="10406" max="10406" width="39.85546875" customWidth="1"/>
    <col min="10407" max="10407" width="9" customWidth="1"/>
    <col min="10408" max="10408" width="5.140625" customWidth="1"/>
    <col min="10409" max="10409" width="7.85546875" customWidth="1"/>
    <col min="10410" max="10410" width="5.85546875" customWidth="1"/>
    <col min="10411" max="10515" width="2.28515625" customWidth="1"/>
    <col min="10516" max="10516" width="8.140625" customWidth="1"/>
    <col min="10517" max="10517" width="12.5703125" customWidth="1"/>
    <col min="10659" max="10659" width="1.7109375" customWidth="1"/>
    <col min="10660" max="10661" width="10.28515625" customWidth="1"/>
    <col min="10662" max="10662" width="39.85546875" customWidth="1"/>
    <col min="10663" max="10663" width="9" customWidth="1"/>
    <col min="10664" max="10664" width="5.140625" customWidth="1"/>
    <col min="10665" max="10665" width="7.85546875" customWidth="1"/>
    <col min="10666" max="10666" width="5.85546875" customWidth="1"/>
    <col min="10667" max="10771" width="2.28515625" customWidth="1"/>
    <col min="10772" max="10772" width="8.140625" customWidth="1"/>
    <col min="10773" max="10773" width="12.5703125" customWidth="1"/>
    <col min="10915" max="10915" width="1.7109375" customWidth="1"/>
    <col min="10916" max="10917" width="10.28515625" customWidth="1"/>
    <col min="10918" max="10918" width="39.85546875" customWidth="1"/>
    <col min="10919" max="10919" width="9" customWidth="1"/>
    <col min="10920" max="10920" width="5.140625" customWidth="1"/>
    <col min="10921" max="10921" width="7.85546875" customWidth="1"/>
    <col min="10922" max="10922" width="5.85546875" customWidth="1"/>
    <col min="10923" max="11027" width="2.28515625" customWidth="1"/>
    <col min="11028" max="11028" width="8.140625" customWidth="1"/>
    <col min="11029" max="11029" width="12.5703125" customWidth="1"/>
    <col min="11171" max="11171" width="1.7109375" customWidth="1"/>
    <col min="11172" max="11173" width="10.28515625" customWidth="1"/>
    <col min="11174" max="11174" width="39.85546875" customWidth="1"/>
    <col min="11175" max="11175" width="9" customWidth="1"/>
    <col min="11176" max="11176" width="5.140625" customWidth="1"/>
    <col min="11177" max="11177" width="7.85546875" customWidth="1"/>
    <col min="11178" max="11178" width="5.85546875" customWidth="1"/>
    <col min="11179" max="11283" width="2.28515625" customWidth="1"/>
    <col min="11284" max="11284" width="8.140625" customWidth="1"/>
    <col min="11285" max="11285" width="12.5703125" customWidth="1"/>
    <col min="11427" max="11427" width="1.7109375" customWidth="1"/>
    <col min="11428" max="11429" width="10.28515625" customWidth="1"/>
    <col min="11430" max="11430" width="39.85546875" customWidth="1"/>
    <col min="11431" max="11431" width="9" customWidth="1"/>
    <col min="11432" max="11432" width="5.140625" customWidth="1"/>
    <col min="11433" max="11433" width="7.85546875" customWidth="1"/>
    <col min="11434" max="11434" width="5.85546875" customWidth="1"/>
    <col min="11435" max="11539" width="2.28515625" customWidth="1"/>
    <col min="11540" max="11540" width="8.140625" customWidth="1"/>
    <col min="11541" max="11541" width="12.5703125" customWidth="1"/>
    <col min="11683" max="11683" width="1.7109375" customWidth="1"/>
    <col min="11684" max="11685" width="10.28515625" customWidth="1"/>
    <col min="11686" max="11686" width="39.85546875" customWidth="1"/>
    <col min="11687" max="11687" width="9" customWidth="1"/>
    <col min="11688" max="11688" width="5.140625" customWidth="1"/>
    <col min="11689" max="11689" width="7.85546875" customWidth="1"/>
    <col min="11690" max="11690" width="5.85546875" customWidth="1"/>
    <col min="11691" max="11795" width="2.28515625" customWidth="1"/>
    <col min="11796" max="11796" width="8.140625" customWidth="1"/>
    <col min="11797" max="11797" width="12.5703125" customWidth="1"/>
    <col min="11939" max="11939" width="1.7109375" customWidth="1"/>
    <col min="11940" max="11941" width="10.28515625" customWidth="1"/>
    <col min="11942" max="11942" width="39.85546875" customWidth="1"/>
    <col min="11943" max="11943" width="9" customWidth="1"/>
    <col min="11944" max="11944" width="5.140625" customWidth="1"/>
    <col min="11945" max="11945" width="7.85546875" customWidth="1"/>
    <col min="11946" max="11946" width="5.85546875" customWidth="1"/>
    <col min="11947" max="12051" width="2.28515625" customWidth="1"/>
    <col min="12052" max="12052" width="8.140625" customWidth="1"/>
    <col min="12053" max="12053" width="12.5703125" customWidth="1"/>
    <col min="12195" max="12195" width="1.7109375" customWidth="1"/>
    <col min="12196" max="12197" width="10.28515625" customWidth="1"/>
    <col min="12198" max="12198" width="39.85546875" customWidth="1"/>
    <col min="12199" max="12199" width="9" customWidth="1"/>
    <col min="12200" max="12200" width="5.140625" customWidth="1"/>
    <col min="12201" max="12201" width="7.85546875" customWidth="1"/>
    <col min="12202" max="12202" width="5.85546875" customWidth="1"/>
    <col min="12203" max="12307" width="2.28515625" customWidth="1"/>
    <col min="12308" max="12308" width="8.140625" customWidth="1"/>
    <col min="12309" max="12309" width="12.5703125" customWidth="1"/>
    <col min="12451" max="12451" width="1.7109375" customWidth="1"/>
    <col min="12452" max="12453" width="10.28515625" customWidth="1"/>
    <col min="12454" max="12454" width="39.85546875" customWidth="1"/>
    <col min="12455" max="12455" width="9" customWidth="1"/>
    <col min="12456" max="12456" width="5.140625" customWidth="1"/>
    <col min="12457" max="12457" width="7.85546875" customWidth="1"/>
    <col min="12458" max="12458" width="5.85546875" customWidth="1"/>
    <col min="12459" max="12563" width="2.28515625" customWidth="1"/>
    <col min="12564" max="12564" width="8.140625" customWidth="1"/>
    <col min="12565" max="12565" width="12.5703125" customWidth="1"/>
    <col min="12707" max="12707" width="1.7109375" customWidth="1"/>
    <col min="12708" max="12709" width="10.28515625" customWidth="1"/>
    <col min="12710" max="12710" width="39.85546875" customWidth="1"/>
    <col min="12711" max="12711" width="9" customWidth="1"/>
    <col min="12712" max="12712" width="5.140625" customWidth="1"/>
    <col min="12713" max="12713" width="7.85546875" customWidth="1"/>
    <col min="12714" max="12714" width="5.85546875" customWidth="1"/>
    <col min="12715" max="12819" width="2.28515625" customWidth="1"/>
    <col min="12820" max="12820" width="8.140625" customWidth="1"/>
    <col min="12821" max="12821" width="12.5703125" customWidth="1"/>
    <col min="12963" max="12963" width="1.7109375" customWidth="1"/>
    <col min="12964" max="12965" width="10.28515625" customWidth="1"/>
    <col min="12966" max="12966" width="39.85546875" customWidth="1"/>
    <col min="12967" max="12967" width="9" customWidth="1"/>
    <col min="12968" max="12968" width="5.140625" customWidth="1"/>
    <col min="12969" max="12969" width="7.85546875" customWidth="1"/>
    <col min="12970" max="12970" width="5.85546875" customWidth="1"/>
    <col min="12971" max="13075" width="2.28515625" customWidth="1"/>
    <col min="13076" max="13076" width="8.140625" customWidth="1"/>
    <col min="13077" max="13077" width="12.5703125" customWidth="1"/>
    <col min="13219" max="13219" width="1.7109375" customWidth="1"/>
    <col min="13220" max="13221" width="10.28515625" customWidth="1"/>
    <col min="13222" max="13222" width="39.85546875" customWidth="1"/>
    <col min="13223" max="13223" width="9" customWidth="1"/>
    <col min="13224" max="13224" width="5.140625" customWidth="1"/>
    <col min="13225" max="13225" width="7.85546875" customWidth="1"/>
    <col min="13226" max="13226" width="5.85546875" customWidth="1"/>
    <col min="13227" max="13331" width="2.28515625" customWidth="1"/>
    <col min="13332" max="13332" width="8.140625" customWidth="1"/>
    <col min="13333" max="13333" width="12.5703125" customWidth="1"/>
    <col min="13475" max="13475" width="1.7109375" customWidth="1"/>
    <col min="13476" max="13477" width="10.28515625" customWidth="1"/>
    <col min="13478" max="13478" width="39.85546875" customWidth="1"/>
    <col min="13479" max="13479" width="9" customWidth="1"/>
    <col min="13480" max="13480" width="5.140625" customWidth="1"/>
    <col min="13481" max="13481" width="7.85546875" customWidth="1"/>
    <col min="13482" max="13482" width="5.85546875" customWidth="1"/>
    <col min="13483" max="13587" width="2.28515625" customWidth="1"/>
    <col min="13588" max="13588" width="8.140625" customWidth="1"/>
    <col min="13589" max="13589" width="12.5703125" customWidth="1"/>
    <col min="13731" max="13731" width="1.7109375" customWidth="1"/>
    <col min="13732" max="13733" width="10.28515625" customWidth="1"/>
    <col min="13734" max="13734" width="39.85546875" customWidth="1"/>
    <col min="13735" max="13735" width="9" customWidth="1"/>
    <col min="13736" max="13736" width="5.140625" customWidth="1"/>
    <col min="13737" max="13737" width="7.85546875" customWidth="1"/>
    <col min="13738" max="13738" width="5.85546875" customWidth="1"/>
    <col min="13739" max="13843" width="2.28515625" customWidth="1"/>
    <col min="13844" max="13844" width="8.140625" customWidth="1"/>
    <col min="13845" max="13845" width="12.5703125" customWidth="1"/>
    <col min="13987" max="13987" width="1.7109375" customWidth="1"/>
    <col min="13988" max="13989" width="10.28515625" customWidth="1"/>
    <col min="13990" max="13990" width="39.85546875" customWidth="1"/>
    <col min="13991" max="13991" width="9" customWidth="1"/>
    <col min="13992" max="13992" width="5.140625" customWidth="1"/>
    <col min="13993" max="13993" width="7.85546875" customWidth="1"/>
    <col min="13994" max="13994" width="5.85546875" customWidth="1"/>
    <col min="13995" max="14099" width="2.28515625" customWidth="1"/>
    <col min="14100" max="14100" width="8.140625" customWidth="1"/>
    <col min="14101" max="14101" width="12.5703125" customWidth="1"/>
    <col min="14243" max="14243" width="1.7109375" customWidth="1"/>
    <col min="14244" max="14245" width="10.28515625" customWidth="1"/>
    <col min="14246" max="14246" width="39.85546875" customWidth="1"/>
    <col min="14247" max="14247" width="9" customWidth="1"/>
    <col min="14248" max="14248" width="5.140625" customWidth="1"/>
    <col min="14249" max="14249" width="7.85546875" customWidth="1"/>
    <col min="14250" max="14250" width="5.85546875" customWidth="1"/>
    <col min="14251" max="14355" width="2.28515625" customWidth="1"/>
    <col min="14356" max="14356" width="8.140625" customWidth="1"/>
    <col min="14357" max="14357" width="12.5703125" customWidth="1"/>
    <col min="14499" max="14499" width="1.7109375" customWidth="1"/>
    <col min="14500" max="14501" width="10.28515625" customWidth="1"/>
    <col min="14502" max="14502" width="39.85546875" customWidth="1"/>
    <col min="14503" max="14503" width="9" customWidth="1"/>
    <col min="14504" max="14504" width="5.140625" customWidth="1"/>
    <col min="14505" max="14505" width="7.85546875" customWidth="1"/>
    <col min="14506" max="14506" width="5.85546875" customWidth="1"/>
    <col min="14507" max="14611" width="2.28515625" customWidth="1"/>
    <col min="14612" max="14612" width="8.140625" customWidth="1"/>
    <col min="14613" max="14613" width="12.5703125" customWidth="1"/>
    <col min="14755" max="14755" width="1.7109375" customWidth="1"/>
    <col min="14756" max="14757" width="10.28515625" customWidth="1"/>
    <col min="14758" max="14758" width="39.85546875" customWidth="1"/>
    <col min="14759" max="14759" width="9" customWidth="1"/>
    <col min="14760" max="14760" width="5.140625" customWidth="1"/>
    <col min="14761" max="14761" width="7.85546875" customWidth="1"/>
    <col min="14762" max="14762" width="5.85546875" customWidth="1"/>
    <col min="14763" max="14867" width="2.28515625" customWidth="1"/>
    <col min="14868" max="14868" width="8.140625" customWidth="1"/>
    <col min="14869" max="14869" width="12.5703125" customWidth="1"/>
    <col min="15011" max="15011" width="1.7109375" customWidth="1"/>
    <col min="15012" max="15013" width="10.28515625" customWidth="1"/>
    <col min="15014" max="15014" width="39.85546875" customWidth="1"/>
    <col min="15015" max="15015" width="9" customWidth="1"/>
    <col min="15016" max="15016" width="5.140625" customWidth="1"/>
    <col min="15017" max="15017" width="7.85546875" customWidth="1"/>
    <col min="15018" max="15018" width="5.85546875" customWidth="1"/>
    <col min="15019" max="15123" width="2.28515625" customWidth="1"/>
    <col min="15124" max="15124" width="8.140625" customWidth="1"/>
    <col min="15125" max="15125" width="12.5703125" customWidth="1"/>
    <col min="15267" max="15267" width="1.7109375" customWidth="1"/>
    <col min="15268" max="15269" width="10.28515625" customWidth="1"/>
    <col min="15270" max="15270" width="39.85546875" customWidth="1"/>
    <col min="15271" max="15271" width="9" customWidth="1"/>
    <col min="15272" max="15272" width="5.140625" customWidth="1"/>
    <col min="15273" max="15273" width="7.85546875" customWidth="1"/>
    <col min="15274" max="15274" width="5.85546875" customWidth="1"/>
    <col min="15275" max="15379" width="2.28515625" customWidth="1"/>
    <col min="15380" max="15380" width="8.140625" customWidth="1"/>
    <col min="15381" max="15381" width="12.5703125" customWidth="1"/>
    <col min="15523" max="15523" width="1.7109375" customWidth="1"/>
    <col min="15524" max="15525" width="10.28515625" customWidth="1"/>
    <col min="15526" max="15526" width="39.85546875" customWidth="1"/>
    <col min="15527" max="15527" width="9" customWidth="1"/>
    <col min="15528" max="15528" width="5.140625" customWidth="1"/>
    <col min="15529" max="15529" width="7.85546875" customWidth="1"/>
    <col min="15530" max="15530" width="5.85546875" customWidth="1"/>
    <col min="15531" max="15635" width="2.28515625" customWidth="1"/>
    <col min="15636" max="15636" width="8.140625" customWidth="1"/>
    <col min="15637" max="15637" width="12.5703125" customWidth="1"/>
    <col min="15779" max="15779" width="1.7109375" customWidth="1"/>
    <col min="15780" max="15781" width="10.28515625" customWidth="1"/>
    <col min="15782" max="15782" width="39.85546875" customWidth="1"/>
    <col min="15783" max="15783" width="9" customWidth="1"/>
    <col min="15784" max="15784" width="5.140625" customWidth="1"/>
    <col min="15785" max="15785" width="7.85546875" customWidth="1"/>
    <col min="15786" max="15786" width="5.85546875" customWidth="1"/>
    <col min="15787" max="15891" width="2.28515625" customWidth="1"/>
    <col min="15892" max="15892" width="8.140625" customWidth="1"/>
    <col min="15893" max="15893" width="12.5703125" customWidth="1"/>
    <col min="16035" max="16035" width="1.7109375" customWidth="1"/>
    <col min="16036" max="16037" width="10.28515625" customWidth="1"/>
    <col min="16038" max="16038" width="39.85546875" customWidth="1"/>
    <col min="16039" max="16039" width="9" customWidth="1"/>
    <col min="16040" max="16040" width="5.140625" customWidth="1"/>
    <col min="16041" max="16041" width="7.85546875" customWidth="1"/>
    <col min="16042" max="16042" width="5.85546875" customWidth="1"/>
    <col min="16043" max="16147" width="2.28515625" customWidth="1"/>
    <col min="16148" max="16148" width="8.140625" customWidth="1"/>
    <col min="16149" max="16149" width="12.5703125" customWidth="1"/>
  </cols>
  <sheetData>
    <row r="1" spans="2:23" ht="25.9" customHeight="1">
      <c r="B1" s="608" t="s">
        <v>1039</v>
      </c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  <c r="O1" s="609"/>
      <c r="P1" s="609"/>
      <c r="Q1" s="609"/>
      <c r="R1" s="609"/>
      <c r="S1" s="609"/>
      <c r="T1" s="609"/>
      <c r="U1" s="610"/>
    </row>
    <row r="2" spans="2:23" ht="18" customHeight="1">
      <c r="B2" s="611"/>
      <c r="C2" s="612"/>
      <c r="D2" s="612"/>
      <c r="E2" s="612"/>
      <c r="F2" s="612"/>
      <c r="G2" s="612"/>
      <c r="H2" s="612"/>
      <c r="I2" s="612"/>
      <c r="J2" s="612"/>
      <c r="K2" s="612"/>
      <c r="L2" s="612"/>
      <c r="M2" s="612"/>
      <c r="N2" s="612"/>
      <c r="O2" s="612"/>
      <c r="P2" s="612"/>
      <c r="Q2" s="612"/>
      <c r="R2" s="612"/>
      <c r="S2" s="612"/>
      <c r="T2" s="612"/>
      <c r="U2" s="613"/>
    </row>
    <row r="3" spans="2:23" ht="11.45" customHeight="1">
      <c r="B3" s="611"/>
      <c r="C3" s="612"/>
      <c r="D3" s="612"/>
      <c r="E3" s="612"/>
      <c r="F3" s="612"/>
      <c r="G3" s="612"/>
      <c r="H3" s="612"/>
      <c r="I3" s="612"/>
      <c r="J3" s="612"/>
      <c r="K3" s="612"/>
      <c r="L3" s="612"/>
      <c r="M3" s="612"/>
      <c r="N3" s="612"/>
      <c r="O3" s="612"/>
      <c r="P3" s="612"/>
      <c r="Q3" s="612"/>
      <c r="R3" s="612"/>
      <c r="S3" s="612"/>
      <c r="T3" s="612"/>
      <c r="U3" s="613"/>
    </row>
    <row r="4" spans="2:23" ht="21.75" customHeight="1">
      <c r="B4" s="611"/>
      <c r="C4" s="612"/>
      <c r="D4" s="612"/>
      <c r="E4" s="612"/>
      <c r="F4" s="612"/>
      <c r="G4" s="612"/>
      <c r="H4" s="612"/>
      <c r="I4" s="612"/>
      <c r="J4" s="612"/>
      <c r="K4" s="612"/>
      <c r="L4" s="612"/>
      <c r="M4" s="612"/>
      <c r="N4" s="612"/>
      <c r="O4" s="612"/>
      <c r="P4" s="612"/>
      <c r="Q4" s="612"/>
      <c r="R4" s="612"/>
      <c r="S4" s="612"/>
      <c r="T4" s="612"/>
      <c r="U4" s="613"/>
    </row>
    <row r="5" spans="2:23" ht="4.9000000000000004" customHeight="1">
      <c r="B5" s="611"/>
      <c r="C5" s="612"/>
      <c r="D5" s="612"/>
      <c r="E5" s="612"/>
      <c r="F5" s="612"/>
      <c r="G5" s="612"/>
      <c r="H5" s="612"/>
      <c r="I5" s="612"/>
      <c r="J5" s="612"/>
      <c r="K5" s="612"/>
      <c r="L5" s="612"/>
      <c r="M5" s="612"/>
      <c r="N5" s="612"/>
      <c r="O5" s="612"/>
      <c r="P5" s="612"/>
      <c r="Q5" s="612"/>
      <c r="R5" s="612"/>
      <c r="S5" s="612"/>
      <c r="T5" s="612"/>
      <c r="U5" s="613"/>
    </row>
    <row r="6" spans="2:23" ht="19.149999999999999" customHeight="1">
      <c r="B6" s="614" t="s">
        <v>161</v>
      </c>
      <c r="C6" s="615"/>
      <c r="D6" s="615"/>
      <c r="E6" s="615"/>
      <c r="F6" s="615"/>
      <c r="G6" s="615"/>
      <c r="H6" s="615"/>
      <c r="I6" s="615"/>
      <c r="J6" s="615"/>
      <c r="K6" s="615"/>
      <c r="L6" s="615"/>
      <c r="M6" s="615"/>
      <c r="N6" s="615"/>
      <c r="O6" s="615"/>
      <c r="P6" s="615"/>
      <c r="Q6" s="615"/>
      <c r="R6" s="615"/>
      <c r="S6" s="615"/>
      <c r="T6" s="615"/>
      <c r="U6" s="616"/>
      <c r="W6">
        <f>18*30</f>
        <v>540</v>
      </c>
    </row>
    <row r="7" spans="2:23" ht="19.149999999999999" customHeight="1">
      <c r="B7" s="617" t="s">
        <v>1022</v>
      </c>
      <c r="C7" s="618"/>
      <c r="D7" s="618"/>
      <c r="E7" s="618"/>
      <c r="F7" s="618"/>
      <c r="G7" s="619"/>
      <c r="H7" s="620" t="s">
        <v>1051</v>
      </c>
      <c r="I7" s="620"/>
      <c r="J7" s="620"/>
      <c r="K7" s="620"/>
      <c r="L7" s="620"/>
      <c r="M7" s="620"/>
      <c r="N7" s="620"/>
      <c r="O7" s="620"/>
      <c r="P7" s="620"/>
      <c r="Q7" s="620"/>
      <c r="R7" s="620"/>
      <c r="S7" s="620"/>
      <c r="T7" s="620"/>
      <c r="U7" s="620"/>
    </row>
    <row r="8" spans="2:23" ht="19.149999999999999" customHeight="1">
      <c r="B8" s="243" t="s">
        <v>1025</v>
      </c>
      <c r="C8" s="243"/>
      <c r="D8" s="243"/>
      <c r="E8" s="346" t="s">
        <v>1040</v>
      </c>
      <c r="F8" s="347"/>
      <c r="G8" s="347"/>
      <c r="H8" s="623" t="s">
        <v>959</v>
      </c>
      <c r="I8" s="624"/>
      <c r="J8" s="624"/>
      <c r="K8" s="624"/>
      <c r="L8" s="624"/>
      <c r="M8" s="624"/>
      <c r="N8" s="624"/>
      <c r="O8" s="624"/>
      <c r="P8" s="624"/>
      <c r="Q8" s="624"/>
      <c r="R8" s="624"/>
      <c r="S8" s="624"/>
      <c r="T8" s="624"/>
      <c r="U8" s="625"/>
    </row>
    <row r="9" spans="2:23" ht="13.5" customHeight="1">
      <c r="B9" s="590" t="s">
        <v>157</v>
      </c>
      <c r="C9" s="590" t="s">
        <v>0</v>
      </c>
      <c r="D9" s="590" t="s">
        <v>660</v>
      </c>
      <c r="E9" s="590"/>
      <c r="F9" s="590" t="s">
        <v>661</v>
      </c>
      <c r="G9" s="590" t="s">
        <v>662</v>
      </c>
      <c r="H9" s="621" t="s">
        <v>921</v>
      </c>
      <c r="I9" s="621" t="s">
        <v>922</v>
      </c>
      <c r="J9" s="621" t="s">
        <v>923</v>
      </c>
      <c r="K9" s="621" t="s">
        <v>924</v>
      </c>
      <c r="L9" s="621" t="s">
        <v>925</v>
      </c>
      <c r="M9" s="621" t="s">
        <v>926</v>
      </c>
      <c r="N9" s="621" t="s">
        <v>941</v>
      </c>
      <c r="O9" s="621" t="s">
        <v>942</v>
      </c>
      <c r="P9" s="621" t="s">
        <v>957</v>
      </c>
      <c r="Q9" s="621" t="s">
        <v>958</v>
      </c>
      <c r="R9" s="621" t="s">
        <v>663</v>
      </c>
      <c r="S9" s="621" t="s">
        <v>665</v>
      </c>
      <c r="T9" s="621" t="s">
        <v>666</v>
      </c>
      <c r="U9" s="621" t="s">
        <v>664</v>
      </c>
    </row>
    <row r="10" spans="2:23" s="1" customFormat="1" ht="25.5" customHeight="1">
      <c r="B10" s="591"/>
      <c r="C10" s="591"/>
      <c r="D10" s="591"/>
      <c r="E10" s="591"/>
      <c r="F10" s="591"/>
      <c r="G10" s="591"/>
      <c r="H10" s="622"/>
      <c r="I10" s="622"/>
      <c r="J10" s="622"/>
      <c r="K10" s="622"/>
      <c r="L10" s="622"/>
      <c r="M10" s="622"/>
      <c r="N10" s="622"/>
      <c r="O10" s="622"/>
      <c r="P10" s="622"/>
      <c r="Q10" s="622"/>
      <c r="R10" s="622"/>
      <c r="S10" s="622"/>
      <c r="T10" s="622"/>
      <c r="U10" s="622"/>
      <c r="V10" s="75"/>
    </row>
    <row r="11" spans="2:23" s="1" customFormat="1">
      <c r="B11" s="244"/>
      <c r="C11" s="244"/>
      <c r="D11" s="76"/>
      <c r="E11" s="80"/>
      <c r="F11" s="80"/>
      <c r="G11" s="80"/>
      <c r="H11" s="83"/>
      <c r="I11" s="84"/>
      <c r="J11" s="83"/>
      <c r="K11" s="84"/>
      <c r="L11" s="83"/>
      <c r="M11" s="84"/>
      <c r="N11" s="83"/>
      <c r="O11" s="84"/>
      <c r="P11" s="83"/>
      <c r="Q11" s="84"/>
      <c r="R11" s="83"/>
      <c r="S11" s="84"/>
      <c r="T11" s="84"/>
      <c r="U11" s="84"/>
      <c r="V11" s="79"/>
    </row>
    <row r="12" spans="2:23" s="1" customFormat="1" ht="18" customHeight="1">
      <c r="B12" s="584"/>
      <c r="C12" s="584">
        <v>1</v>
      </c>
      <c r="D12" s="588" t="str">
        <f>'RES-ET-01-ORÇ'!B5</f>
        <v>SERVIÇOS PRELIMINARES - INSTALAÇAO DA OBRA</v>
      </c>
      <c r="E12" s="586">
        <f>'ORÇAMENTO_LOT-C-N_DESON'!N26</f>
        <v>6317.97</v>
      </c>
      <c r="F12" s="82" t="s">
        <v>162</v>
      </c>
      <c r="G12" s="82"/>
      <c r="H12" s="77">
        <v>0.7</v>
      </c>
      <c r="I12" s="77">
        <v>0</v>
      </c>
      <c r="J12" s="77">
        <v>0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7">
        <v>0.3</v>
      </c>
      <c r="Q12" s="77"/>
      <c r="R12" s="77">
        <f t="shared" ref="R12:U12" si="0">((R13*100)/($E$12)/100)</f>
        <v>0</v>
      </c>
      <c r="S12" s="77">
        <f t="shared" si="0"/>
        <v>0</v>
      </c>
      <c r="T12" s="77">
        <f t="shared" si="0"/>
        <v>0</v>
      </c>
      <c r="U12" s="77">
        <f t="shared" si="0"/>
        <v>0</v>
      </c>
      <c r="V12" s="79">
        <f>SUM(H12:U12)</f>
        <v>1</v>
      </c>
    </row>
    <row r="13" spans="2:23" s="1" customFormat="1" ht="25.15" customHeight="1">
      <c r="B13" s="585"/>
      <c r="C13" s="585"/>
      <c r="D13" s="589"/>
      <c r="E13" s="587"/>
      <c r="F13" s="82" t="s">
        <v>158</v>
      </c>
      <c r="G13" s="82"/>
      <c r="H13" s="78">
        <f>$E$12*H12</f>
        <v>4422.5789999999997</v>
      </c>
      <c r="I13" s="78">
        <f t="shared" ref="I13:P13" si="1">$E$12*I12</f>
        <v>0</v>
      </c>
      <c r="J13" s="78">
        <f t="shared" si="1"/>
        <v>0</v>
      </c>
      <c r="K13" s="78">
        <f t="shared" si="1"/>
        <v>0</v>
      </c>
      <c r="L13" s="78">
        <f t="shared" si="1"/>
        <v>0</v>
      </c>
      <c r="M13" s="78">
        <f t="shared" si="1"/>
        <v>0</v>
      </c>
      <c r="N13" s="78">
        <f t="shared" si="1"/>
        <v>0</v>
      </c>
      <c r="O13" s="78">
        <f t="shared" si="1"/>
        <v>0</v>
      </c>
      <c r="P13" s="78">
        <f t="shared" si="1"/>
        <v>1895.3910000000001</v>
      </c>
      <c r="Q13" s="78"/>
      <c r="R13" s="78"/>
      <c r="S13" s="78"/>
      <c r="T13" s="78"/>
      <c r="U13" s="78"/>
      <c r="V13" s="79">
        <f>SUM(H13:U13)</f>
        <v>6317.9699999999993</v>
      </c>
    </row>
    <row r="14" spans="2:23" s="1" customFormat="1">
      <c r="B14" s="244"/>
      <c r="C14" s="244"/>
      <c r="D14" s="76"/>
      <c r="E14" s="80"/>
      <c r="F14" s="80"/>
      <c r="G14" s="80"/>
      <c r="H14" s="83"/>
      <c r="I14" s="84"/>
      <c r="J14" s="83"/>
      <c r="K14" s="84"/>
      <c r="L14" s="83"/>
      <c r="M14" s="84"/>
      <c r="N14" s="83"/>
      <c r="O14" s="84"/>
      <c r="P14" s="83"/>
      <c r="Q14" s="84"/>
      <c r="R14" s="83"/>
      <c r="S14" s="84"/>
      <c r="T14" s="84"/>
      <c r="U14" s="84"/>
      <c r="V14" s="79"/>
    </row>
    <row r="15" spans="2:23" s="1" customFormat="1">
      <c r="B15" s="244"/>
      <c r="C15" s="244"/>
      <c r="D15" s="76"/>
      <c r="E15" s="80"/>
      <c r="F15" s="80"/>
      <c r="G15" s="80"/>
      <c r="H15" s="83"/>
      <c r="I15" s="84"/>
      <c r="J15" s="83"/>
      <c r="K15" s="84"/>
      <c r="L15" s="83"/>
      <c r="M15" s="84"/>
      <c r="N15" s="83"/>
      <c r="O15" s="84"/>
      <c r="P15" s="83"/>
      <c r="Q15" s="84"/>
      <c r="R15" s="83"/>
      <c r="S15" s="84"/>
      <c r="T15" s="84"/>
      <c r="U15" s="84"/>
      <c r="V15" s="79"/>
    </row>
    <row r="16" spans="2:23" s="1" customFormat="1" ht="18" customHeight="1">
      <c r="B16" s="584"/>
      <c r="C16" s="584">
        <v>2</v>
      </c>
      <c r="D16" s="588" t="str">
        <f>'RES-ET-01-ORÇ'!B7</f>
        <v>TRABALHOS EM TERRA</v>
      </c>
      <c r="E16" s="586">
        <f>'ORÇAMENTO_LOT-C-N_DESON'!N41</f>
        <v>108345.54999999999</v>
      </c>
      <c r="F16" s="82" t="s">
        <v>162</v>
      </c>
      <c r="G16" s="82"/>
      <c r="H16" s="77">
        <v>0.2</v>
      </c>
      <c r="I16" s="77">
        <v>0.2</v>
      </c>
      <c r="J16" s="77">
        <v>0.2</v>
      </c>
      <c r="K16" s="77">
        <v>0.2</v>
      </c>
      <c r="L16" s="77">
        <v>0.2</v>
      </c>
      <c r="M16" s="77">
        <v>0</v>
      </c>
      <c r="N16" s="77">
        <v>0</v>
      </c>
      <c r="O16" s="77">
        <v>0</v>
      </c>
      <c r="P16" s="77"/>
      <c r="Q16" s="77"/>
      <c r="R16" s="77"/>
      <c r="S16" s="77"/>
      <c r="T16" s="77"/>
      <c r="U16" s="77"/>
      <c r="V16" s="79">
        <f>SUM(H16:U16)</f>
        <v>1</v>
      </c>
    </row>
    <row r="17" spans="2:22" s="1" customFormat="1" ht="25.15" customHeight="1">
      <c r="B17" s="585"/>
      <c r="C17" s="585"/>
      <c r="D17" s="589"/>
      <c r="E17" s="587"/>
      <c r="F17" s="82" t="s">
        <v>158</v>
      </c>
      <c r="G17" s="82"/>
      <c r="H17" s="78">
        <f t="shared" ref="H17:P17" si="2">$E$16*H16</f>
        <v>21669.11</v>
      </c>
      <c r="I17" s="78">
        <f t="shared" si="2"/>
        <v>21669.11</v>
      </c>
      <c r="J17" s="78">
        <f t="shared" si="2"/>
        <v>21669.11</v>
      </c>
      <c r="K17" s="78">
        <f>$E$16*K16</f>
        <v>21669.11</v>
      </c>
      <c r="L17" s="78">
        <f t="shared" si="2"/>
        <v>21669.11</v>
      </c>
      <c r="M17" s="78">
        <f t="shared" si="2"/>
        <v>0</v>
      </c>
      <c r="N17" s="78">
        <f t="shared" si="2"/>
        <v>0</v>
      </c>
      <c r="O17" s="78">
        <f t="shared" si="2"/>
        <v>0</v>
      </c>
      <c r="P17" s="78">
        <f t="shared" si="2"/>
        <v>0</v>
      </c>
      <c r="Q17" s="78"/>
      <c r="R17" s="78">
        <f t="shared" ref="R17:U17" si="3">$E$16*R16</f>
        <v>0</v>
      </c>
      <c r="S17" s="78">
        <f t="shared" si="3"/>
        <v>0</v>
      </c>
      <c r="T17" s="78">
        <f t="shared" si="3"/>
        <v>0</v>
      </c>
      <c r="U17" s="78">
        <f t="shared" si="3"/>
        <v>0</v>
      </c>
      <c r="V17" s="79">
        <f>SUM(H17:U17)</f>
        <v>108345.55</v>
      </c>
    </row>
    <row r="18" spans="2:22" s="1" customFormat="1">
      <c r="B18" s="244"/>
      <c r="C18" s="244"/>
      <c r="D18" s="76"/>
      <c r="E18" s="80"/>
      <c r="F18" s="80"/>
      <c r="G18" s="80"/>
      <c r="H18" s="83"/>
      <c r="I18" s="84"/>
      <c r="J18" s="83"/>
      <c r="K18" s="84"/>
      <c r="L18" s="83"/>
      <c r="M18" s="84"/>
      <c r="N18" s="83"/>
      <c r="O18" s="84"/>
      <c r="P18" s="83"/>
      <c r="Q18" s="84"/>
      <c r="R18" s="83"/>
      <c r="S18" s="84"/>
      <c r="T18" s="84"/>
      <c r="U18" s="84"/>
      <c r="V18" s="79"/>
    </row>
    <row r="19" spans="2:22" s="1" customFormat="1" ht="18" customHeight="1">
      <c r="B19" s="584"/>
      <c r="C19" s="584">
        <v>3</v>
      </c>
      <c r="D19" s="588" t="str">
        <f>'RES-ET-01-ORÇ'!B9</f>
        <v>DRENAGEM E OBRAS DE ARTE CORRENTES</v>
      </c>
      <c r="E19" s="586">
        <f>'ORÇAMENTO_LOT-C-N_DESON'!N60</f>
        <v>1611830.9500000002</v>
      </c>
      <c r="F19" s="82" t="s">
        <v>162</v>
      </c>
      <c r="G19" s="82"/>
      <c r="H19" s="77">
        <v>0.2</v>
      </c>
      <c r="I19" s="77">
        <v>0.2</v>
      </c>
      <c r="J19" s="77">
        <v>0.2</v>
      </c>
      <c r="K19" s="77">
        <v>0.2</v>
      </c>
      <c r="L19" s="77">
        <v>0.2</v>
      </c>
      <c r="M19" s="77"/>
      <c r="N19" s="77"/>
      <c r="O19" s="77"/>
      <c r="P19" s="77"/>
      <c r="Q19" s="77"/>
      <c r="R19" s="77"/>
      <c r="S19" s="77"/>
      <c r="T19" s="77"/>
      <c r="U19" s="77"/>
      <c r="V19" s="79">
        <f>SUM(H19:U19)</f>
        <v>1</v>
      </c>
    </row>
    <row r="20" spans="2:22" s="1" customFormat="1" ht="25.15" customHeight="1">
      <c r="B20" s="585"/>
      <c r="C20" s="585"/>
      <c r="D20" s="589"/>
      <c r="E20" s="587"/>
      <c r="F20" s="82" t="s">
        <v>158</v>
      </c>
      <c r="G20" s="82"/>
      <c r="H20" s="78">
        <f t="shared" ref="H20:P20" si="4">$E$19*H19</f>
        <v>322366.19000000006</v>
      </c>
      <c r="I20" s="78">
        <f t="shared" si="4"/>
        <v>322366.19000000006</v>
      </c>
      <c r="J20" s="78">
        <f t="shared" si="4"/>
        <v>322366.19000000006</v>
      </c>
      <c r="K20" s="78">
        <f t="shared" si="4"/>
        <v>322366.19000000006</v>
      </c>
      <c r="L20" s="78">
        <f t="shared" si="4"/>
        <v>322366.19000000006</v>
      </c>
      <c r="M20" s="78">
        <f t="shared" si="4"/>
        <v>0</v>
      </c>
      <c r="N20" s="78">
        <f t="shared" si="4"/>
        <v>0</v>
      </c>
      <c r="O20" s="78">
        <f t="shared" si="4"/>
        <v>0</v>
      </c>
      <c r="P20" s="78">
        <f t="shared" si="4"/>
        <v>0</v>
      </c>
      <c r="Q20" s="78"/>
      <c r="R20" s="78">
        <f t="shared" ref="R20:U20" si="5">$E$19*R19</f>
        <v>0</v>
      </c>
      <c r="S20" s="78">
        <f t="shared" si="5"/>
        <v>0</v>
      </c>
      <c r="T20" s="78">
        <f t="shared" si="5"/>
        <v>0</v>
      </c>
      <c r="U20" s="78">
        <f t="shared" si="5"/>
        <v>0</v>
      </c>
      <c r="V20" s="79">
        <f>SUM(H20:U20)</f>
        <v>1611830.9500000002</v>
      </c>
    </row>
    <row r="21" spans="2:22" s="1" customFormat="1">
      <c r="B21" s="244"/>
      <c r="C21" s="244"/>
      <c r="D21" s="76"/>
      <c r="E21" s="80"/>
      <c r="F21" s="80"/>
      <c r="G21" s="80"/>
      <c r="H21" s="83"/>
      <c r="I21" s="84"/>
      <c r="J21" s="83"/>
      <c r="K21" s="84"/>
      <c r="L21" s="83"/>
      <c r="M21" s="84"/>
      <c r="N21" s="83"/>
      <c r="O21" s="84"/>
      <c r="P21" s="83"/>
      <c r="Q21" s="84"/>
      <c r="R21" s="83"/>
      <c r="S21" s="84"/>
      <c r="T21" s="84"/>
      <c r="U21" s="84"/>
      <c r="V21" s="79"/>
    </row>
    <row r="22" spans="2:22" s="1" customFormat="1" ht="18" customHeight="1">
      <c r="B22" s="584"/>
      <c r="C22" s="584">
        <v>4</v>
      </c>
      <c r="D22" s="588" t="str">
        <f>'RES-ET-01-ORÇ'!B11</f>
        <v>PAVIMENTAÇÃO</v>
      </c>
      <c r="E22" s="586">
        <f>'ORÇAMENTO_LOT-C-N_DESON'!N71</f>
        <v>580315.85</v>
      </c>
      <c r="F22" s="82" t="s">
        <v>162</v>
      </c>
      <c r="G22" s="82"/>
      <c r="H22" s="77"/>
      <c r="I22" s="77"/>
      <c r="J22" s="77">
        <v>0.15</v>
      </c>
      <c r="K22" s="77">
        <v>0.15</v>
      </c>
      <c r="L22" s="77">
        <v>0.15</v>
      </c>
      <c r="M22" s="77">
        <v>0.2</v>
      </c>
      <c r="N22" s="77">
        <v>0.2</v>
      </c>
      <c r="O22" s="77">
        <v>0.15</v>
      </c>
      <c r="P22" s="77"/>
      <c r="Q22" s="77"/>
      <c r="R22" s="77"/>
      <c r="S22" s="77"/>
      <c r="T22" s="77"/>
      <c r="U22" s="77"/>
      <c r="V22" s="79">
        <f>SUM(H22:U22)</f>
        <v>0.99999999999999989</v>
      </c>
    </row>
    <row r="23" spans="2:22" s="1" customFormat="1" ht="25.15" customHeight="1">
      <c r="B23" s="585"/>
      <c r="C23" s="585"/>
      <c r="D23" s="589"/>
      <c r="E23" s="587"/>
      <c r="F23" s="82" t="s">
        <v>158</v>
      </c>
      <c r="G23" s="82"/>
      <c r="H23" s="78">
        <f t="shared" ref="H23:P23" si="6">$E$22*H22</f>
        <v>0</v>
      </c>
      <c r="I23" s="78">
        <f t="shared" si="6"/>
        <v>0</v>
      </c>
      <c r="J23" s="78">
        <f t="shared" si="6"/>
        <v>87047.377499999988</v>
      </c>
      <c r="K23" s="78">
        <f t="shared" si="6"/>
        <v>87047.377499999988</v>
      </c>
      <c r="L23" s="78">
        <f t="shared" si="6"/>
        <v>87047.377499999988</v>
      </c>
      <c r="M23" s="78">
        <f t="shared" si="6"/>
        <v>116063.17</v>
      </c>
      <c r="N23" s="78">
        <f t="shared" si="6"/>
        <v>116063.17</v>
      </c>
      <c r="O23" s="78">
        <f t="shared" si="6"/>
        <v>87047.377499999988</v>
      </c>
      <c r="P23" s="78">
        <f t="shared" si="6"/>
        <v>0</v>
      </c>
      <c r="Q23" s="78"/>
      <c r="R23" s="78">
        <f t="shared" ref="R23:U23" si="7">$E$22*R22</f>
        <v>0</v>
      </c>
      <c r="S23" s="78">
        <f t="shared" si="7"/>
        <v>0</v>
      </c>
      <c r="T23" s="78">
        <f t="shared" si="7"/>
        <v>0</v>
      </c>
      <c r="U23" s="78">
        <f t="shared" si="7"/>
        <v>0</v>
      </c>
      <c r="V23" s="79">
        <f>SUM(H23:U23)</f>
        <v>580315.84999999986</v>
      </c>
    </row>
    <row r="24" spans="2:22" s="1" customFormat="1">
      <c r="B24" s="244"/>
      <c r="C24" s="244"/>
      <c r="D24" s="76"/>
      <c r="E24" s="80"/>
      <c r="F24" s="80"/>
      <c r="G24" s="80"/>
      <c r="H24" s="83"/>
      <c r="I24" s="84"/>
      <c r="J24" s="83"/>
      <c r="K24" s="84"/>
      <c r="L24" s="83"/>
      <c r="M24" s="84"/>
      <c r="N24" s="83"/>
      <c r="O24" s="84"/>
      <c r="P24" s="83"/>
      <c r="Q24" s="84"/>
      <c r="R24" s="83"/>
      <c r="S24" s="84"/>
      <c r="T24" s="84"/>
      <c r="U24" s="84"/>
      <c r="V24" s="79"/>
    </row>
    <row r="25" spans="2:22" s="1" customFormat="1" ht="18" customHeight="1">
      <c r="B25" s="584"/>
      <c r="C25" s="584">
        <v>5</v>
      </c>
      <c r="D25" s="588" t="str">
        <f>'ORÇAMENTO_LOT-C-N_DESON'!E73</f>
        <v>SINALIZAÇÃO</v>
      </c>
      <c r="E25" s="586">
        <f>'ORÇAMENTO_LOT-C-N_DESON'!N78</f>
        <v>14669.08</v>
      </c>
      <c r="F25" s="82" t="s">
        <v>162</v>
      </c>
      <c r="G25" s="82"/>
      <c r="H25" s="77">
        <v>0</v>
      </c>
      <c r="I25" s="77">
        <v>0</v>
      </c>
      <c r="J25" s="77">
        <v>0</v>
      </c>
      <c r="K25" s="77">
        <v>0</v>
      </c>
      <c r="L25" s="77">
        <v>0</v>
      </c>
      <c r="M25" s="77">
        <v>0.25</v>
      </c>
      <c r="N25" s="77">
        <v>0.25</v>
      </c>
      <c r="O25" s="77">
        <v>0.25</v>
      </c>
      <c r="P25" s="77">
        <v>0.25</v>
      </c>
      <c r="Q25" s="77"/>
      <c r="R25" s="77"/>
      <c r="S25" s="77"/>
      <c r="T25" s="77"/>
      <c r="U25" s="77"/>
      <c r="V25" s="79">
        <f>SUM(H25:U25)</f>
        <v>1</v>
      </c>
    </row>
    <row r="26" spans="2:22" s="1" customFormat="1" ht="25.15" customHeight="1">
      <c r="B26" s="585"/>
      <c r="C26" s="585"/>
      <c r="D26" s="589"/>
      <c r="E26" s="587"/>
      <c r="F26" s="82" t="s">
        <v>158</v>
      </c>
      <c r="G26" s="82"/>
      <c r="H26" s="78">
        <f t="shared" ref="H26:P26" si="8">$E$25*H25</f>
        <v>0</v>
      </c>
      <c r="I26" s="78">
        <f t="shared" si="8"/>
        <v>0</v>
      </c>
      <c r="J26" s="78">
        <f t="shared" si="8"/>
        <v>0</v>
      </c>
      <c r="K26" s="78">
        <f t="shared" si="8"/>
        <v>0</v>
      </c>
      <c r="L26" s="78">
        <f t="shared" si="8"/>
        <v>0</v>
      </c>
      <c r="M26" s="78">
        <f t="shared" si="8"/>
        <v>3667.27</v>
      </c>
      <c r="N26" s="78">
        <f t="shared" si="8"/>
        <v>3667.27</v>
      </c>
      <c r="O26" s="78">
        <f t="shared" si="8"/>
        <v>3667.27</v>
      </c>
      <c r="P26" s="78">
        <f t="shared" si="8"/>
        <v>3667.27</v>
      </c>
      <c r="Q26" s="78"/>
      <c r="R26" s="78">
        <f t="shared" ref="R26:U26" si="9">$E$25*R25</f>
        <v>0</v>
      </c>
      <c r="S26" s="78">
        <f t="shared" si="9"/>
        <v>0</v>
      </c>
      <c r="T26" s="78">
        <f t="shared" si="9"/>
        <v>0</v>
      </c>
      <c r="U26" s="78">
        <f t="shared" si="9"/>
        <v>0</v>
      </c>
      <c r="V26" s="79">
        <f>SUM(H26:U26)</f>
        <v>14669.08</v>
      </c>
    </row>
    <row r="27" spans="2:22" s="1" customFormat="1" hidden="1">
      <c r="B27" s="244"/>
      <c r="C27" s="244"/>
      <c r="D27" s="76"/>
      <c r="E27" s="80"/>
      <c r="F27" s="80"/>
      <c r="G27" s="80"/>
      <c r="H27" s="83"/>
      <c r="I27" s="84"/>
      <c r="J27" s="83"/>
      <c r="K27" s="84"/>
      <c r="L27" s="83"/>
      <c r="M27" s="84"/>
      <c r="N27" s="83"/>
      <c r="O27" s="84"/>
      <c r="P27" s="83"/>
      <c r="Q27" s="84"/>
      <c r="R27" s="83"/>
      <c r="S27" s="84"/>
      <c r="T27" s="84"/>
      <c r="U27" s="84"/>
      <c r="V27" s="79"/>
    </row>
    <row r="28" spans="2:22" s="1" customFormat="1" ht="18" hidden="1" customHeight="1">
      <c r="B28" s="584"/>
      <c r="C28" s="584">
        <v>6</v>
      </c>
      <c r="D28" s="588" t="str">
        <f>'ORÇAMENTO_LOT-C-N_DESON'!E79</f>
        <v>CONSERVAÇÃO E OBRAS COMPLEMENTARES</v>
      </c>
      <c r="E28" s="586">
        <f>'ORÇAMENTO_LOT-C-N_DESON'!N82</f>
        <v>0</v>
      </c>
      <c r="F28" s="82" t="s">
        <v>162</v>
      </c>
      <c r="G28" s="82"/>
      <c r="H28" s="77">
        <v>0</v>
      </c>
      <c r="I28" s="77">
        <v>0</v>
      </c>
      <c r="J28" s="77">
        <v>0</v>
      </c>
      <c r="K28" s="77">
        <v>0</v>
      </c>
      <c r="L28" s="77">
        <v>0</v>
      </c>
      <c r="M28" s="77">
        <v>0.25</v>
      </c>
      <c r="N28" s="77">
        <v>0.25</v>
      </c>
      <c r="O28" s="77">
        <v>0.25</v>
      </c>
      <c r="P28" s="77">
        <v>0.25</v>
      </c>
      <c r="Q28" s="77"/>
      <c r="R28" s="77"/>
      <c r="S28" s="77"/>
      <c r="T28" s="77"/>
      <c r="U28" s="77"/>
      <c r="V28" s="79">
        <f>SUM(H28:U28)</f>
        <v>1</v>
      </c>
    </row>
    <row r="29" spans="2:22" s="1" customFormat="1" ht="25.15" hidden="1" customHeight="1">
      <c r="B29" s="585"/>
      <c r="C29" s="585"/>
      <c r="D29" s="589"/>
      <c r="E29" s="587"/>
      <c r="F29" s="82" t="s">
        <v>158</v>
      </c>
      <c r="G29" s="82"/>
      <c r="H29" s="78">
        <f t="shared" ref="H29:P29" si="10">$E$28*H28</f>
        <v>0</v>
      </c>
      <c r="I29" s="78">
        <f t="shared" si="10"/>
        <v>0</v>
      </c>
      <c r="J29" s="78">
        <f t="shared" si="10"/>
        <v>0</v>
      </c>
      <c r="K29" s="78">
        <f t="shared" si="10"/>
        <v>0</v>
      </c>
      <c r="L29" s="78">
        <f t="shared" si="10"/>
        <v>0</v>
      </c>
      <c r="M29" s="78">
        <f t="shared" si="10"/>
        <v>0</v>
      </c>
      <c r="N29" s="78">
        <f t="shared" si="10"/>
        <v>0</v>
      </c>
      <c r="O29" s="78">
        <f t="shared" si="10"/>
        <v>0</v>
      </c>
      <c r="P29" s="78">
        <f t="shared" si="10"/>
        <v>0</v>
      </c>
      <c r="Q29" s="78"/>
      <c r="R29" s="78">
        <f t="shared" ref="R29:U29" si="11">$E$28*R28</f>
        <v>0</v>
      </c>
      <c r="S29" s="78">
        <f t="shared" si="11"/>
        <v>0</v>
      </c>
      <c r="T29" s="78">
        <f t="shared" si="11"/>
        <v>0</v>
      </c>
      <c r="U29" s="78">
        <f t="shared" si="11"/>
        <v>0</v>
      </c>
      <c r="V29" s="79">
        <f>SUM(H29:U29)</f>
        <v>0</v>
      </c>
    </row>
    <row r="30" spans="2:22" s="1" customFormat="1" ht="15" hidden="1" customHeight="1">
      <c r="B30" s="238"/>
      <c r="C30" s="238"/>
      <c r="D30" s="239"/>
      <c r="E30" s="240"/>
      <c r="F30" s="82"/>
      <c r="G30" s="82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9"/>
    </row>
    <row r="31" spans="2:22" s="1" customFormat="1" ht="15" hidden="1" customHeight="1">
      <c r="B31" s="244"/>
      <c r="C31" s="584">
        <v>7</v>
      </c>
      <c r="D31" s="588" t="str">
        <f>'ORÇAMENTO_LOT-C-N_DESON'!E83</f>
        <v>ADMINISTRAÇÃO LOCAL</v>
      </c>
      <c r="E31" s="586">
        <f>'ORÇAMENTO_LOT-C-N_DESON'!N91</f>
        <v>0</v>
      </c>
      <c r="F31" s="80"/>
      <c r="G31" s="80"/>
      <c r="H31" s="77">
        <v>0</v>
      </c>
      <c r="I31" s="77">
        <v>0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/>
      <c r="R31" s="77"/>
      <c r="S31" s="77"/>
      <c r="T31" s="77"/>
      <c r="U31" s="77"/>
      <c r="V31" s="79">
        <f>SUM(H31:U31)</f>
        <v>0</v>
      </c>
    </row>
    <row r="32" spans="2:22" s="1" customFormat="1" ht="25.15" hidden="1" customHeight="1">
      <c r="B32" s="238"/>
      <c r="C32" s="585"/>
      <c r="D32" s="589"/>
      <c r="E32" s="587"/>
      <c r="F32" s="82"/>
      <c r="G32" s="82"/>
      <c r="H32" s="78">
        <f>$E$31*H31</f>
        <v>0</v>
      </c>
      <c r="I32" s="78">
        <f>$E$31*I31</f>
        <v>0</v>
      </c>
      <c r="J32" s="78">
        <f>$E$31*J31</f>
        <v>0</v>
      </c>
      <c r="K32" s="78">
        <f>$E$31*K31</f>
        <v>0</v>
      </c>
      <c r="L32" s="78">
        <f t="shared" ref="L32:P32" si="12">$E$31*L31</f>
        <v>0</v>
      </c>
      <c r="M32" s="78">
        <f t="shared" si="12"/>
        <v>0</v>
      </c>
      <c r="N32" s="78">
        <f t="shared" si="12"/>
        <v>0</v>
      </c>
      <c r="O32" s="78">
        <f t="shared" si="12"/>
        <v>0</v>
      </c>
      <c r="P32" s="78">
        <f t="shared" si="12"/>
        <v>0</v>
      </c>
      <c r="Q32" s="78"/>
      <c r="R32" s="78">
        <f t="shared" ref="R32:U32" si="13">$E$28*R31</f>
        <v>0</v>
      </c>
      <c r="S32" s="78">
        <f t="shared" si="13"/>
        <v>0</v>
      </c>
      <c r="T32" s="78">
        <f t="shared" si="13"/>
        <v>0</v>
      </c>
      <c r="U32" s="78">
        <f t="shared" si="13"/>
        <v>0</v>
      </c>
      <c r="V32" s="79">
        <f>SUM(H32:U32)</f>
        <v>0</v>
      </c>
    </row>
    <row r="33" spans="2:22" s="1" customFormat="1">
      <c r="B33" s="244"/>
      <c r="C33" s="244"/>
      <c r="D33" s="76"/>
      <c r="E33" s="80"/>
      <c r="F33" s="80"/>
      <c r="G33" s="80"/>
      <c r="H33" s="83"/>
      <c r="I33" s="84"/>
      <c r="J33" s="83"/>
      <c r="K33" s="84"/>
      <c r="L33" s="83"/>
      <c r="M33" s="84"/>
      <c r="N33" s="83"/>
      <c r="O33" s="84"/>
      <c r="P33" s="83"/>
      <c r="Q33" s="84"/>
      <c r="R33" s="83"/>
      <c r="S33" s="84"/>
      <c r="T33" s="84"/>
      <c r="U33" s="84"/>
      <c r="V33" s="79"/>
    </row>
    <row r="34" spans="2:22" s="1" customFormat="1" ht="18" customHeight="1">
      <c r="B34" s="600" t="s">
        <v>159</v>
      </c>
      <c r="C34" s="601"/>
      <c r="D34" s="602"/>
      <c r="E34" s="606">
        <f>SUM(E12:E32)</f>
        <v>2321479.4000000004</v>
      </c>
      <c r="F34" s="85" t="s">
        <v>162</v>
      </c>
      <c r="G34" s="85"/>
      <c r="H34" s="189">
        <f>((H35*100)/$E$34)/100</f>
        <v>0.15010164595903802</v>
      </c>
      <c r="I34" s="189">
        <f>((I35*100)/$E$34)/100</f>
        <v>0.14819657671741562</v>
      </c>
      <c r="J34" s="189">
        <f t="shared" ref="J34:U34" si="14">((J35*100)/$E$34)/100</f>
        <v>0.18569308756304279</v>
      </c>
      <c r="K34" s="189">
        <f t="shared" si="14"/>
        <v>0.18569308756304279</v>
      </c>
      <c r="L34" s="189">
        <f t="shared" si="14"/>
        <v>0.18569308756304279</v>
      </c>
      <c r="M34" s="189">
        <f t="shared" si="14"/>
        <v>5.157506028268008E-2</v>
      </c>
      <c r="N34" s="189">
        <f t="shared" si="14"/>
        <v>5.157506028268008E-2</v>
      </c>
      <c r="O34" s="189">
        <f t="shared" si="14"/>
        <v>3.9076223334137697E-2</v>
      </c>
      <c r="P34" s="189">
        <f t="shared" si="14"/>
        <v>2.3961707349201542E-3</v>
      </c>
      <c r="Q34" s="189">
        <f t="shared" si="14"/>
        <v>0</v>
      </c>
      <c r="R34" s="86">
        <f t="shared" si="14"/>
        <v>0</v>
      </c>
      <c r="S34" s="86">
        <f t="shared" si="14"/>
        <v>0</v>
      </c>
      <c r="T34" s="86">
        <f t="shared" si="14"/>
        <v>0</v>
      </c>
      <c r="U34" s="86">
        <f t="shared" si="14"/>
        <v>0</v>
      </c>
      <c r="V34" s="79">
        <f>SUM(H34:U34)</f>
        <v>1.0000000000000002</v>
      </c>
    </row>
    <row r="35" spans="2:22" s="1" customFormat="1" ht="18" customHeight="1">
      <c r="B35" s="603"/>
      <c r="C35" s="604"/>
      <c r="D35" s="605"/>
      <c r="E35" s="607"/>
      <c r="F35" s="87" t="s">
        <v>158</v>
      </c>
      <c r="G35" s="87"/>
      <c r="H35" s="88">
        <f t="shared" ref="H35:M35" si="15">SUM(H13,H17,H20,H23,H26,H29,H32)</f>
        <v>348457.87900000007</v>
      </c>
      <c r="I35" s="88">
        <f t="shared" si="15"/>
        <v>344035.30000000005</v>
      </c>
      <c r="J35" s="88">
        <f t="shared" si="15"/>
        <v>431082.67750000005</v>
      </c>
      <c r="K35" s="88">
        <f t="shared" si="15"/>
        <v>431082.67750000005</v>
      </c>
      <c r="L35" s="88">
        <f t="shared" si="15"/>
        <v>431082.67750000005</v>
      </c>
      <c r="M35" s="88">
        <f t="shared" si="15"/>
        <v>119730.44</v>
      </c>
      <c r="N35" s="88">
        <f t="shared" ref="N35:Q35" si="16">SUM(N13,N17,N20,N23,N26,N29,N32)</f>
        <v>119730.44</v>
      </c>
      <c r="O35" s="88">
        <f>SUM(O13,O17,O20,O23,O26,O29,O32)</f>
        <v>90714.647499999992</v>
      </c>
      <c r="P35" s="88">
        <f t="shared" si="16"/>
        <v>5562.6610000000001</v>
      </c>
      <c r="Q35" s="88">
        <f t="shared" si="16"/>
        <v>0</v>
      </c>
      <c r="R35" s="88">
        <f t="shared" ref="R35:U35" si="17">SUM(R13,R17,R20,R23,R26,R29)</f>
        <v>0</v>
      </c>
      <c r="S35" s="88">
        <f t="shared" si="17"/>
        <v>0</v>
      </c>
      <c r="T35" s="88">
        <f t="shared" si="17"/>
        <v>0</v>
      </c>
      <c r="U35" s="88">
        <f t="shared" si="17"/>
        <v>0</v>
      </c>
      <c r="V35" s="88">
        <f>SUM(V13,V17,V20,V23,V26,V29,V32)</f>
        <v>2321479.4000000004</v>
      </c>
    </row>
    <row r="36" spans="2:22" s="1" customFormat="1" ht="18" customHeight="1">
      <c r="B36" s="594" t="s">
        <v>160</v>
      </c>
      <c r="C36" s="595"/>
      <c r="D36" s="596"/>
      <c r="E36" s="592">
        <f>E34</f>
        <v>2321479.4000000004</v>
      </c>
      <c r="F36" s="89" t="s">
        <v>162</v>
      </c>
      <c r="G36" s="89"/>
      <c r="H36" s="190">
        <f>H34</f>
        <v>0.15010164595903802</v>
      </c>
      <c r="I36" s="191">
        <f>H36+I34</f>
        <v>0.29829822267645367</v>
      </c>
      <c r="J36" s="191">
        <f>I36+J34</f>
        <v>0.48399131023949649</v>
      </c>
      <c r="K36" s="191">
        <f>J36+K34</f>
        <v>0.6696843978025393</v>
      </c>
      <c r="L36" s="191">
        <f>K36+L34</f>
        <v>0.85537748536558211</v>
      </c>
      <c r="M36" s="191">
        <f t="shared" ref="M36:S36" si="18">L36+M34</f>
        <v>0.90695254564826222</v>
      </c>
      <c r="N36" s="191">
        <f t="shared" si="18"/>
        <v>0.95852760593094233</v>
      </c>
      <c r="O36" s="191">
        <f t="shared" si="18"/>
        <v>0.99760382926508007</v>
      </c>
      <c r="P36" s="191">
        <f t="shared" si="18"/>
        <v>1.0000000000000002</v>
      </c>
      <c r="Q36" s="191">
        <f>P36+Q34</f>
        <v>1.0000000000000002</v>
      </c>
      <c r="R36" s="191">
        <f>Q36+R34</f>
        <v>1.0000000000000002</v>
      </c>
      <c r="S36" s="191">
        <f t="shared" si="18"/>
        <v>1.0000000000000002</v>
      </c>
      <c r="T36" s="191">
        <f>S36+T34</f>
        <v>1.0000000000000002</v>
      </c>
      <c r="U36" s="191">
        <f>T36+U34</f>
        <v>1.0000000000000002</v>
      </c>
      <c r="V36" s="79"/>
    </row>
    <row r="37" spans="2:22" s="1" customFormat="1" ht="18" customHeight="1">
      <c r="B37" s="597"/>
      <c r="C37" s="598"/>
      <c r="D37" s="599"/>
      <c r="E37" s="593"/>
      <c r="F37" s="90" t="s">
        <v>158</v>
      </c>
      <c r="G37" s="90"/>
      <c r="H37" s="91">
        <f>H35</f>
        <v>348457.87900000007</v>
      </c>
      <c r="I37" s="91">
        <f>H37+I35</f>
        <v>692493.17900000012</v>
      </c>
      <c r="J37" s="91">
        <f>I37+J35</f>
        <v>1123575.8565000002</v>
      </c>
      <c r="K37" s="91">
        <f t="shared" ref="K37:T37" si="19">J37+K35</f>
        <v>1554658.5340000002</v>
      </c>
      <c r="L37" s="91">
        <f>K37+L35</f>
        <v>1985741.2115000002</v>
      </c>
      <c r="M37" s="91">
        <f>L37+M35</f>
        <v>2105471.6515000002</v>
      </c>
      <c r="N37" s="91">
        <f>M37+N35</f>
        <v>2225202.0915000001</v>
      </c>
      <c r="O37" s="91">
        <f>N37+O35</f>
        <v>2315916.7390000001</v>
      </c>
      <c r="P37" s="91">
        <f>O37+P35</f>
        <v>2321479.4</v>
      </c>
      <c r="Q37" s="91">
        <f>P37+Q35</f>
        <v>2321479.4</v>
      </c>
      <c r="R37" s="91">
        <f>Q37+R35</f>
        <v>2321479.4</v>
      </c>
      <c r="S37" s="91">
        <f t="shared" si="19"/>
        <v>2321479.4</v>
      </c>
      <c r="T37" s="91">
        <f t="shared" si="19"/>
        <v>2321479.4</v>
      </c>
      <c r="U37" s="91">
        <f>T37+U35</f>
        <v>2321479.4</v>
      </c>
      <c r="V37" s="79"/>
    </row>
    <row r="38" spans="2:22">
      <c r="K38" s="81"/>
      <c r="M38" s="81"/>
      <c r="O38" s="81"/>
      <c r="P38" s="81"/>
      <c r="Q38" s="81"/>
      <c r="R38" s="81"/>
      <c r="S38" s="81"/>
      <c r="T38" s="81"/>
      <c r="U38" s="81"/>
    </row>
  </sheetData>
  <mergeCells count="56">
    <mergeCell ref="U9:U10"/>
    <mergeCell ref="S9:S10"/>
    <mergeCell ref="T9:T10"/>
    <mergeCell ref="J9:J10"/>
    <mergeCell ref="Q9:Q10"/>
    <mergeCell ref="R9:R10"/>
    <mergeCell ref="K9:K10"/>
    <mergeCell ref="M9:M10"/>
    <mergeCell ref="N9:N10"/>
    <mergeCell ref="O9:O10"/>
    <mergeCell ref="P9:P10"/>
    <mergeCell ref="B1:U5"/>
    <mergeCell ref="B6:U6"/>
    <mergeCell ref="B7:G7"/>
    <mergeCell ref="H7:U7"/>
    <mergeCell ref="C19:C20"/>
    <mergeCell ref="C16:C17"/>
    <mergeCell ref="E12:E13"/>
    <mergeCell ref="H9:H10"/>
    <mergeCell ref="G9:G10"/>
    <mergeCell ref="C12:C13"/>
    <mergeCell ref="D9:D10"/>
    <mergeCell ref="F9:F10"/>
    <mergeCell ref="B12:B13"/>
    <mergeCell ref="H8:U8"/>
    <mergeCell ref="I9:I10"/>
    <mergeCell ref="L9:L10"/>
    <mergeCell ref="E36:E37"/>
    <mergeCell ref="B36:D37"/>
    <mergeCell ref="B28:B29"/>
    <mergeCell ref="D28:D29"/>
    <mergeCell ref="E28:E29"/>
    <mergeCell ref="C28:C29"/>
    <mergeCell ref="B34:D35"/>
    <mergeCell ref="E34:E35"/>
    <mergeCell ref="C31:C32"/>
    <mergeCell ref="D31:D32"/>
    <mergeCell ref="E31:E32"/>
    <mergeCell ref="B9:B10"/>
    <mergeCell ref="E19:E20"/>
    <mergeCell ref="B19:B20"/>
    <mergeCell ref="D19:D20"/>
    <mergeCell ref="D12:D13"/>
    <mergeCell ref="E9:E10"/>
    <mergeCell ref="C9:C10"/>
    <mergeCell ref="C25:C26"/>
    <mergeCell ref="E25:E26"/>
    <mergeCell ref="E16:E17"/>
    <mergeCell ref="B16:B17"/>
    <mergeCell ref="D16:D17"/>
    <mergeCell ref="E22:E23"/>
    <mergeCell ref="D22:D23"/>
    <mergeCell ref="C22:C23"/>
    <mergeCell ref="B25:B26"/>
    <mergeCell ref="D25:D26"/>
    <mergeCell ref="B22:B23"/>
  </mergeCells>
  <phoneticPr fontId="37" type="noConversion"/>
  <printOptions horizontalCentered="1"/>
  <pageMargins left="0.59055118110236227" right="0.39370078740157483" top="0.78740157480314965" bottom="0.39370078740157483" header="0.31496062992125984" footer="0.31496062992125984"/>
  <pageSetup paperSize="9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H39"/>
  <sheetViews>
    <sheetView showGridLines="0" view="pageBreakPreview" zoomScaleSheetLayoutView="100" workbookViewId="0">
      <selection activeCell="A10" sqref="A10:H10"/>
    </sheetView>
  </sheetViews>
  <sheetFormatPr defaultRowHeight="12.75"/>
  <cols>
    <col min="1" max="1" width="10" style="446" customWidth="1"/>
    <col min="2" max="2" width="5.42578125" style="446" customWidth="1"/>
    <col min="3" max="3" width="9.140625" style="446" customWidth="1"/>
    <col min="4" max="4" width="31.7109375" style="446" customWidth="1"/>
    <col min="5" max="5" width="9.140625" style="446"/>
    <col min="6" max="6" width="9.140625" style="446" hidden="1" customWidth="1"/>
    <col min="7" max="7" width="22.5703125" style="446" customWidth="1"/>
    <col min="8" max="8" width="28.140625" style="446" customWidth="1"/>
    <col min="9" max="256" width="9.140625" style="446"/>
    <col min="257" max="257" width="10" style="446" customWidth="1"/>
    <col min="258" max="258" width="5.42578125" style="446" customWidth="1"/>
    <col min="259" max="259" width="9.140625" style="446"/>
    <col min="260" max="260" width="31.7109375" style="446" customWidth="1"/>
    <col min="261" max="261" width="9.140625" style="446"/>
    <col min="262" max="262" width="0" style="446" hidden="1" customWidth="1"/>
    <col min="263" max="263" width="22.5703125" style="446" customWidth="1"/>
    <col min="264" max="264" width="28.140625" style="446" customWidth="1"/>
    <col min="265" max="512" width="9.140625" style="446"/>
    <col min="513" max="513" width="10" style="446" customWidth="1"/>
    <col min="514" max="514" width="5.42578125" style="446" customWidth="1"/>
    <col min="515" max="515" width="9.140625" style="446"/>
    <col min="516" max="516" width="31.7109375" style="446" customWidth="1"/>
    <col min="517" max="517" width="9.140625" style="446"/>
    <col min="518" max="518" width="0" style="446" hidden="1" customWidth="1"/>
    <col min="519" max="519" width="22.5703125" style="446" customWidth="1"/>
    <col min="520" max="520" width="28.140625" style="446" customWidth="1"/>
    <col min="521" max="768" width="9.140625" style="446"/>
    <col min="769" max="769" width="10" style="446" customWidth="1"/>
    <col min="770" max="770" width="5.42578125" style="446" customWidth="1"/>
    <col min="771" max="771" width="9.140625" style="446"/>
    <col min="772" max="772" width="31.7109375" style="446" customWidth="1"/>
    <col min="773" max="773" width="9.140625" style="446"/>
    <col min="774" max="774" width="0" style="446" hidden="1" customWidth="1"/>
    <col min="775" max="775" width="22.5703125" style="446" customWidth="1"/>
    <col min="776" max="776" width="28.140625" style="446" customWidth="1"/>
    <col min="777" max="1024" width="9.140625" style="446"/>
    <col min="1025" max="1025" width="10" style="446" customWidth="1"/>
    <col min="1026" max="1026" width="5.42578125" style="446" customWidth="1"/>
    <col min="1027" max="1027" width="9.140625" style="446"/>
    <col min="1028" max="1028" width="31.7109375" style="446" customWidth="1"/>
    <col min="1029" max="1029" width="9.140625" style="446"/>
    <col min="1030" max="1030" width="0" style="446" hidden="1" customWidth="1"/>
    <col min="1031" max="1031" width="22.5703125" style="446" customWidth="1"/>
    <col min="1032" max="1032" width="28.140625" style="446" customWidth="1"/>
    <col min="1033" max="1280" width="9.140625" style="446"/>
    <col min="1281" max="1281" width="10" style="446" customWidth="1"/>
    <col min="1282" max="1282" width="5.42578125" style="446" customWidth="1"/>
    <col min="1283" max="1283" width="9.140625" style="446"/>
    <col min="1284" max="1284" width="31.7109375" style="446" customWidth="1"/>
    <col min="1285" max="1285" width="9.140625" style="446"/>
    <col min="1286" max="1286" width="0" style="446" hidden="1" customWidth="1"/>
    <col min="1287" max="1287" width="22.5703125" style="446" customWidth="1"/>
    <col min="1288" max="1288" width="28.140625" style="446" customWidth="1"/>
    <col min="1289" max="1536" width="9.140625" style="446"/>
    <col min="1537" max="1537" width="10" style="446" customWidth="1"/>
    <col min="1538" max="1538" width="5.42578125" style="446" customWidth="1"/>
    <col min="1539" max="1539" width="9.140625" style="446"/>
    <col min="1540" max="1540" width="31.7109375" style="446" customWidth="1"/>
    <col min="1541" max="1541" width="9.140625" style="446"/>
    <col min="1542" max="1542" width="0" style="446" hidden="1" customWidth="1"/>
    <col min="1543" max="1543" width="22.5703125" style="446" customWidth="1"/>
    <col min="1544" max="1544" width="28.140625" style="446" customWidth="1"/>
    <col min="1545" max="1792" width="9.140625" style="446"/>
    <col min="1793" max="1793" width="10" style="446" customWidth="1"/>
    <col min="1794" max="1794" width="5.42578125" style="446" customWidth="1"/>
    <col min="1795" max="1795" width="9.140625" style="446"/>
    <col min="1796" max="1796" width="31.7109375" style="446" customWidth="1"/>
    <col min="1797" max="1797" width="9.140625" style="446"/>
    <col min="1798" max="1798" width="0" style="446" hidden="1" customWidth="1"/>
    <col min="1799" max="1799" width="22.5703125" style="446" customWidth="1"/>
    <col min="1800" max="1800" width="28.140625" style="446" customWidth="1"/>
    <col min="1801" max="2048" width="9.140625" style="446"/>
    <col min="2049" max="2049" width="10" style="446" customWidth="1"/>
    <col min="2050" max="2050" width="5.42578125" style="446" customWidth="1"/>
    <col min="2051" max="2051" width="9.140625" style="446"/>
    <col min="2052" max="2052" width="31.7109375" style="446" customWidth="1"/>
    <col min="2053" max="2053" width="9.140625" style="446"/>
    <col min="2054" max="2054" width="0" style="446" hidden="1" customWidth="1"/>
    <col min="2055" max="2055" width="22.5703125" style="446" customWidth="1"/>
    <col min="2056" max="2056" width="28.140625" style="446" customWidth="1"/>
    <col min="2057" max="2304" width="9.140625" style="446"/>
    <col min="2305" max="2305" width="10" style="446" customWidth="1"/>
    <col min="2306" max="2306" width="5.42578125" style="446" customWidth="1"/>
    <col min="2307" max="2307" width="9.140625" style="446"/>
    <col min="2308" max="2308" width="31.7109375" style="446" customWidth="1"/>
    <col min="2309" max="2309" width="9.140625" style="446"/>
    <col min="2310" max="2310" width="0" style="446" hidden="1" customWidth="1"/>
    <col min="2311" max="2311" width="22.5703125" style="446" customWidth="1"/>
    <col min="2312" max="2312" width="28.140625" style="446" customWidth="1"/>
    <col min="2313" max="2560" width="9.140625" style="446"/>
    <col min="2561" max="2561" width="10" style="446" customWidth="1"/>
    <col min="2562" max="2562" width="5.42578125" style="446" customWidth="1"/>
    <col min="2563" max="2563" width="9.140625" style="446"/>
    <col min="2564" max="2564" width="31.7109375" style="446" customWidth="1"/>
    <col min="2565" max="2565" width="9.140625" style="446"/>
    <col min="2566" max="2566" width="0" style="446" hidden="1" customWidth="1"/>
    <col min="2567" max="2567" width="22.5703125" style="446" customWidth="1"/>
    <col min="2568" max="2568" width="28.140625" style="446" customWidth="1"/>
    <col min="2569" max="2816" width="9.140625" style="446"/>
    <col min="2817" max="2817" width="10" style="446" customWidth="1"/>
    <col min="2818" max="2818" width="5.42578125" style="446" customWidth="1"/>
    <col min="2819" max="2819" width="9.140625" style="446"/>
    <col min="2820" max="2820" width="31.7109375" style="446" customWidth="1"/>
    <col min="2821" max="2821" width="9.140625" style="446"/>
    <col min="2822" max="2822" width="0" style="446" hidden="1" customWidth="1"/>
    <col min="2823" max="2823" width="22.5703125" style="446" customWidth="1"/>
    <col min="2824" max="2824" width="28.140625" style="446" customWidth="1"/>
    <col min="2825" max="3072" width="9.140625" style="446"/>
    <col min="3073" max="3073" width="10" style="446" customWidth="1"/>
    <col min="3074" max="3074" width="5.42578125" style="446" customWidth="1"/>
    <col min="3075" max="3075" width="9.140625" style="446"/>
    <col min="3076" max="3076" width="31.7109375" style="446" customWidth="1"/>
    <col min="3077" max="3077" width="9.140625" style="446"/>
    <col min="3078" max="3078" width="0" style="446" hidden="1" customWidth="1"/>
    <col min="3079" max="3079" width="22.5703125" style="446" customWidth="1"/>
    <col min="3080" max="3080" width="28.140625" style="446" customWidth="1"/>
    <col min="3081" max="3328" width="9.140625" style="446"/>
    <col min="3329" max="3329" width="10" style="446" customWidth="1"/>
    <col min="3330" max="3330" width="5.42578125" style="446" customWidth="1"/>
    <col min="3331" max="3331" width="9.140625" style="446"/>
    <col min="3332" max="3332" width="31.7109375" style="446" customWidth="1"/>
    <col min="3333" max="3333" width="9.140625" style="446"/>
    <col min="3334" max="3334" width="0" style="446" hidden="1" customWidth="1"/>
    <col min="3335" max="3335" width="22.5703125" style="446" customWidth="1"/>
    <col min="3336" max="3336" width="28.140625" style="446" customWidth="1"/>
    <col min="3337" max="3584" width="9.140625" style="446"/>
    <col min="3585" max="3585" width="10" style="446" customWidth="1"/>
    <col min="3586" max="3586" width="5.42578125" style="446" customWidth="1"/>
    <col min="3587" max="3587" width="9.140625" style="446"/>
    <col min="3588" max="3588" width="31.7109375" style="446" customWidth="1"/>
    <col min="3589" max="3589" width="9.140625" style="446"/>
    <col min="3590" max="3590" width="0" style="446" hidden="1" customWidth="1"/>
    <col min="3591" max="3591" width="22.5703125" style="446" customWidth="1"/>
    <col min="3592" max="3592" width="28.140625" style="446" customWidth="1"/>
    <col min="3593" max="3840" width="9.140625" style="446"/>
    <col min="3841" max="3841" width="10" style="446" customWidth="1"/>
    <col min="3842" max="3842" width="5.42578125" style="446" customWidth="1"/>
    <col min="3843" max="3843" width="9.140625" style="446"/>
    <col min="3844" max="3844" width="31.7109375" style="446" customWidth="1"/>
    <col min="3845" max="3845" width="9.140625" style="446"/>
    <col min="3846" max="3846" width="0" style="446" hidden="1" customWidth="1"/>
    <col min="3847" max="3847" width="22.5703125" style="446" customWidth="1"/>
    <col min="3848" max="3848" width="28.140625" style="446" customWidth="1"/>
    <col min="3849" max="4096" width="9.140625" style="446"/>
    <col min="4097" max="4097" width="10" style="446" customWidth="1"/>
    <col min="4098" max="4098" width="5.42578125" style="446" customWidth="1"/>
    <col min="4099" max="4099" width="9.140625" style="446"/>
    <col min="4100" max="4100" width="31.7109375" style="446" customWidth="1"/>
    <col min="4101" max="4101" width="9.140625" style="446"/>
    <col min="4102" max="4102" width="0" style="446" hidden="1" customWidth="1"/>
    <col min="4103" max="4103" width="22.5703125" style="446" customWidth="1"/>
    <col min="4104" max="4104" width="28.140625" style="446" customWidth="1"/>
    <col min="4105" max="4352" width="9.140625" style="446"/>
    <col min="4353" max="4353" width="10" style="446" customWidth="1"/>
    <col min="4354" max="4354" width="5.42578125" style="446" customWidth="1"/>
    <col min="4355" max="4355" width="9.140625" style="446"/>
    <col min="4356" max="4356" width="31.7109375" style="446" customWidth="1"/>
    <col min="4357" max="4357" width="9.140625" style="446"/>
    <col min="4358" max="4358" width="0" style="446" hidden="1" customWidth="1"/>
    <col min="4359" max="4359" width="22.5703125" style="446" customWidth="1"/>
    <col min="4360" max="4360" width="28.140625" style="446" customWidth="1"/>
    <col min="4361" max="4608" width="9.140625" style="446"/>
    <col min="4609" max="4609" width="10" style="446" customWidth="1"/>
    <col min="4610" max="4610" width="5.42578125" style="446" customWidth="1"/>
    <col min="4611" max="4611" width="9.140625" style="446"/>
    <col min="4612" max="4612" width="31.7109375" style="446" customWidth="1"/>
    <col min="4613" max="4613" width="9.140625" style="446"/>
    <col min="4614" max="4614" width="0" style="446" hidden="1" customWidth="1"/>
    <col min="4615" max="4615" width="22.5703125" style="446" customWidth="1"/>
    <col min="4616" max="4616" width="28.140625" style="446" customWidth="1"/>
    <col min="4617" max="4864" width="9.140625" style="446"/>
    <col min="4865" max="4865" width="10" style="446" customWidth="1"/>
    <col min="4866" max="4866" width="5.42578125" style="446" customWidth="1"/>
    <col min="4867" max="4867" width="9.140625" style="446"/>
    <col min="4868" max="4868" width="31.7109375" style="446" customWidth="1"/>
    <col min="4869" max="4869" width="9.140625" style="446"/>
    <col min="4870" max="4870" width="0" style="446" hidden="1" customWidth="1"/>
    <col min="4871" max="4871" width="22.5703125" style="446" customWidth="1"/>
    <col min="4872" max="4872" width="28.140625" style="446" customWidth="1"/>
    <col min="4873" max="5120" width="9.140625" style="446"/>
    <col min="5121" max="5121" width="10" style="446" customWidth="1"/>
    <col min="5122" max="5122" width="5.42578125" style="446" customWidth="1"/>
    <col min="5123" max="5123" width="9.140625" style="446"/>
    <col min="5124" max="5124" width="31.7109375" style="446" customWidth="1"/>
    <col min="5125" max="5125" width="9.140625" style="446"/>
    <col min="5126" max="5126" width="0" style="446" hidden="1" customWidth="1"/>
    <col min="5127" max="5127" width="22.5703125" style="446" customWidth="1"/>
    <col min="5128" max="5128" width="28.140625" style="446" customWidth="1"/>
    <col min="5129" max="5376" width="9.140625" style="446"/>
    <col min="5377" max="5377" width="10" style="446" customWidth="1"/>
    <col min="5378" max="5378" width="5.42578125" style="446" customWidth="1"/>
    <col min="5379" max="5379" width="9.140625" style="446"/>
    <col min="5380" max="5380" width="31.7109375" style="446" customWidth="1"/>
    <col min="5381" max="5381" width="9.140625" style="446"/>
    <col min="5382" max="5382" width="0" style="446" hidden="1" customWidth="1"/>
    <col min="5383" max="5383" width="22.5703125" style="446" customWidth="1"/>
    <col min="5384" max="5384" width="28.140625" style="446" customWidth="1"/>
    <col min="5385" max="5632" width="9.140625" style="446"/>
    <col min="5633" max="5633" width="10" style="446" customWidth="1"/>
    <col min="5634" max="5634" width="5.42578125" style="446" customWidth="1"/>
    <col min="5635" max="5635" width="9.140625" style="446"/>
    <col min="5636" max="5636" width="31.7109375" style="446" customWidth="1"/>
    <col min="5637" max="5637" width="9.140625" style="446"/>
    <col min="5638" max="5638" width="0" style="446" hidden="1" customWidth="1"/>
    <col min="5639" max="5639" width="22.5703125" style="446" customWidth="1"/>
    <col min="5640" max="5640" width="28.140625" style="446" customWidth="1"/>
    <col min="5641" max="5888" width="9.140625" style="446"/>
    <col min="5889" max="5889" width="10" style="446" customWidth="1"/>
    <col min="5890" max="5890" width="5.42578125" style="446" customWidth="1"/>
    <col min="5891" max="5891" width="9.140625" style="446"/>
    <col min="5892" max="5892" width="31.7109375" style="446" customWidth="1"/>
    <col min="5893" max="5893" width="9.140625" style="446"/>
    <col min="5894" max="5894" width="0" style="446" hidden="1" customWidth="1"/>
    <col min="5895" max="5895" width="22.5703125" style="446" customWidth="1"/>
    <col min="5896" max="5896" width="28.140625" style="446" customWidth="1"/>
    <col min="5897" max="6144" width="9.140625" style="446"/>
    <col min="6145" max="6145" width="10" style="446" customWidth="1"/>
    <col min="6146" max="6146" width="5.42578125" style="446" customWidth="1"/>
    <col min="6147" max="6147" width="9.140625" style="446"/>
    <col min="6148" max="6148" width="31.7109375" style="446" customWidth="1"/>
    <col min="6149" max="6149" width="9.140625" style="446"/>
    <col min="6150" max="6150" width="0" style="446" hidden="1" customWidth="1"/>
    <col min="6151" max="6151" width="22.5703125" style="446" customWidth="1"/>
    <col min="6152" max="6152" width="28.140625" style="446" customWidth="1"/>
    <col min="6153" max="6400" width="9.140625" style="446"/>
    <col min="6401" max="6401" width="10" style="446" customWidth="1"/>
    <col min="6402" max="6402" width="5.42578125" style="446" customWidth="1"/>
    <col min="6403" max="6403" width="9.140625" style="446"/>
    <col min="6404" max="6404" width="31.7109375" style="446" customWidth="1"/>
    <col min="6405" max="6405" width="9.140625" style="446"/>
    <col min="6406" max="6406" width="0" style="446" hidden="1" customWidth="1"/>
    <col min="6407" max="6407" width="22.5703125" style="446" customWidth="1"/>
    <col min="6408" max="6408" width="28.140625" style="446" customWidth="1"/>
    <col min="6409" max="6656" width="9.140625" style="446"/>
    <col min="6657" max="6657" width="10" style="446" customWidth="1"/>
    <col min="6658" max="6658" width="5.42578125" style="446" customWidth="1"/>
    <col min="6659" max="6659" width="9.140625" style="446"/>
    <col min="6660" max="6660" width="31.7109375" style="446" customWidth="1"/>
    <col min="6661" max="6661" width="9.140625" style="446"/>
    <col min="6662" max="6662" width="0" style="446" hidden="1" customWidth="1"/>
    <col min="6663" max="6663" width="22.5703125" style="446" customWidth="1"/>
    <col min="6664" max="6664" width="28.140625" style="446" customWidth="1"/>
    <col min="6665" max="6912" width="9.140625" style="446"/>
    <col min="6913" max="6913" width="10" style="446" customWidth="1"/>
    <col min="6914" max="6914" width="5.42578125" style="446" customWidth="1"/>
    <col min="6915" max="6915" width="9.140625" style="446"/>
    <col min="6916" max="6916" width="31.7109375" style="446" customWidth="1"/>
    <col min="6917" max="6917" width="9.140625" style="446"/>
    <col min="6918" max="6918" width="0" style="446" hidden="1" customWidth="1"/>
    <col min="6919" max="6919" width="22.5703125" style="446" customWidth="1"/>
    <col min="6920" max="6920" width="28.140625" style="446" customWidth="1"/>
    <col min="6921" max="7168" width="9.140625" style="446"/>
    <col min="7169" max="7169" width="10" style="446" customWidth="1"/>
    <col min="7170" max="7170" width="5.42578125" style="446" customWidth="1"/>
    <col min="7171" max="7171" width="9.140625" style="446"/>
    <col min="7172" max="7172" width="31.7109375" style="446" customWidth="1"/>
    <col min="7173" max="7173" width="9.140625" style="446"/>
    <col min="7174" max="7174" width="0" style="446" hidden="1" customWidth="1"/>
    <col min="7175" max="7175" width="22.5703125" style="446" customWidth="1"/>
    <col min="7176" max="7176" width="28.140625" style="446" customWidth="1"/>
    <col min="7177" max="7424" width="9.140625" style="446"/>
    <col min="7425" max="7425" width="10" style="446" customWidth="1"/>
    <col min="7426" max="7426" width="5.42578125" style="446" customWidth="1"/>
    <col min="7427" max="7427" width="9.140625" style="446"/>
    <col min="7428" max="7428" width="31.7109375" style="446" customWidth="1"/>
    <col min="7429" max="7429" width="9.140625" style="446"/>
    <col min="7430" max="7430" width="0" style="446" hidden="1" customWidth="1"/>
    <col min="7431" max="7431" width="22.5703125" style="446" customWidth="1"/>
    <col min="7432" max="7432" width="28.140625" style="446" customWidth="1"/>
    <col min="7433" max="7680" width="9.140625" style="446"/>
    <col min="7681" max="7681" width="10" style="446" customWidth="1"/>
    <col min="7682" max="7682" width="5.42578125" style="446" customWidth="1"/>
    <col min="7683" max="7683" width="9.140625" style="446"/>
    <col min="7684" max="7684" width="31.7109375" style="446" customWidth="1"/>
    <col min="7685" max="7685" width="9.140625" style="446"/>
    <col min="7686" max="7686" width="0" style="446" hidden="1" customWidth="1"/>
    <col min="7687" max="7687" width="22.5703125" style="446" customWidth="1"/>
    <col min="7688" max="7688" width="28.140625" style="446" customWidth="1"/>
    <col min="7689" max="7936" width="9.140625" style="446"/>
    <col min="7937" max="7937" width="10" style="446" customWidth="1"/>
    <col min="7938" max="7938" width="5.42578125" style="446" customWidth="1"/>
    <col min="7939" max="7939" width="9.140625" style="446"/>
    <col min="7940" max="7940" width="31.7109375" style="446" customWidth="1"/>
    <col min="7941" max="7941" width="9.140625" style="446"/>
    <col min="7942" max="7942" width="0" style="446" hidden="1" customWidth="1"/>
    <col min="7943" max="7943" width="22.5703125" style="446" customWidth="1"/>
    <col min="7944" max="7944" width="28.140625" style="446" customWidth="1"/>
    <col min="7945" max="8192" width="9.140625" style="446"/>
    <col min="8193" max="8193" width="10" style="446" customWidth="1"/>
    <col min="8194" max="8194" width="5.42578125" style="446" customWidth="1"/>
    <col min="8195" max="8195" width="9.140625" style="446"/>
    <col min="8196" max="8196" width="31.7109375" style="446" customWidth="1"/>
    <col min="8197" max="8197" width="9.140625" style="446"/>
    <col min="8198" max="8198" width="0" style="446" hidden="1" customWidth="1"/>
    <col min="8199" max="8199" width="22.5703125" style="446" customWidth="1"/>
    <col min="8200" max="8200" width="28.140625" style="446" customWidth="1"/>
    <col min="8201" max="8448" width="9.140625" style="446"/>
    <col min="8449" max="8449" width="10" style="446" customWidth="1"/>
    <col min="8450" max="8450" width="5.42578125" style="446" customWidth="1"/>
    <col min="8451" max="8451" width="9.140625" style="446"/>
    <col min="8452" max="8452" width="31.7109375" style="446" customWidth="1"/>
    <col min="8453" max="8453" width="9.140625" style="446"/>
    <col min="8454" max="8454" width="0" style="446" hidden="1" customWidth="1"/>
    <col min="8455" max="8455" width="22.5703125" style="446" customWidth="1"/>
    <col min="8456" max="8456" width="28.140625" style="446" customWidth="1"/>
    <col min="8457" max="8704" width="9.140625" style="446"/>
    <col min="8705" max="8705" width="10" style="446" customWidth="1"/>
    <col min="8706" max="8706" width="5.42578125" style="446" customWidth="1"/>
    <col min="8707" max="8707" width="9.140625" style="446"/>
    <col min="8708" max="8708" width="31.7109375" style="446" customWidth="1"/>
    <col min="8709" max="8709" width="9.140625" style="446"/>
    <col min="8710" max="8710" width="0" style="446" hidden="1" customWidth="1"/>
    <col min="8711" max="8711" width="22.5703125" style="446" customWidth="1"/>
    <col min="8712" max="8712" width="28.140625" style="446" customWidth="1"/>
    <col min="8713" max="8960" width="9.140625" style="446"/>
    <col min="8961" max="8961" width="10" style="446" customWidth="1"/>
    <col min="8962" max="8962" width="5.42578125" style="446" customWidth="1"/>
    <col min="8963" max="8963" width="9.140625" style="446"/>
    <col min="8964" max="8964" width="31.7109375" style="446" customWidth="1"/>
    <col min="8965" max="8965" width="9.140625" style="446"/>
    <col min="8966" max="8966" width="0" style="446" hidden="1" customWidth="1"/>
    <col min="8967" max="8967" width="22.5703125" style="446" customWidth="1"/>
    <col min="8968" max="8968" width="28.140625" style="446" customWidth="1"/>
    <col min="8969" max="9216" width="9.140625" style="446"/>
    <col min="9217" max="9217" width="10" style="446" customWidth="1"/>
    <col min="9218" max="9218" width="5.42578125" style="446" customWidth="1"/>
    <col min="9219" max="9219" width="9.140625" style="446"/>
    <col min="9220" max="9220" width="31.7109375" style="446" customWidth="1"/>
    <col min="9221" max="9221" width="9.140625" style="446"/>
    <col min="9222" max="9222" width="0" style="446" hidden="1" customWidth="1"/>
    <col min="9223" max="9223" width="22.5703125" style="446" customWidth="1"/>
    <col min="9224" max="9224" width="28.140625" style="446" customWidth="1"/>
    <col min="9225" max="9472" width="9.140625" style="446"/>
    <col min="9473" max="9473" width="10" style="446" customWidth="1"/>
    <col min="9474" max="9474" width="5.42578125" style="446" customWidth="1"/>
    <col min="9475" max="9475" width="9.140625" style="446"/>
    <col min="9476" max="9476" width="31.7109375" style="446" customWidth="1"/>
    <col min="9477" max="9477" width="9.140625" style="446"/>
    <col min="9478" max="9478" width="0" style="446" hidden="1" customWidth="1"/>
    <col min="9479" max="9479" width="22.5703125" style="446" customWidth="1"/>
    <col min="9480" max="9480" width="28.140625" style="446" customWidth="1"/>
    <col min="9481" max="9728" width="9.140625" style="446"/>
    <col min="9729" max="9729" width="10" style="446" customWidth="1"/>
    <col min="9730" max="9730" width="5.42578125" style="446" customWidth="1"/>
    <col min="9731" max="9731" width="9.140625" style="446"/>
    <col min="9732" max="9732" width="31.7109375" style="446" customWidth="1"/>
    <col min="9733" max="9733" width="9.140625" style="446"/>
    <col min="9734" max="9734" width="0" style="446" hidden="1" customWidth="1"/>
    <col min="9735" max="9735" width="22.5703125" style="446" customWidth="1"/>
    <col min="9736" max="9736" width="28.140625" style="446" customWidth="1"/>
    <col min="9737" max="9984" width="9.140625" style="446"/>
    <col min="9985" max="9985" width="10" style="446" customWidth="1"/>
    <col min="9986" max="9986" width="5.42578125" style="446" customWidth="1"/>
    <col min="9987" max="9987" width="9.140625" style="446"/>
    <col min="9988" max="9988" width="31.7109375" style="446" customWidth="1"/>
    <col min="9989" max="9989" width="9.140625" style="446"/>
    <col min="9990" max="9990" width="0" style="446" hidden="1" customWidth="1"/>
    <col min="9991" max="9991" width="22.5703125" style="446" customWidth="1"/>
    <col min="9992" max="9992" width="28.140625" style="446" customWidth="1"/>
    <col min="9993" max="10240" width="9.140625" style="446"/>
    <col min="10241" max="10241" width="10" style="446" customWidth="1"/>
    <col min="10242" max="10242" width="5.42578125" style="446" customWidth="1"/>
    <col min="10243" max="10243" width="9.140625" style="446"/>
    <col min="10244" max="10244" width="31.7109375" style="446" customWidth="1"/>
    <col min="10245" max="10245" width="9.140625" style="446"/>
    <col min="10246" max="10246" width="0" style="446" hidden="1" customWidth="1"/>
    <col min="10247" max="10247" width="22.5703125" style="446" customWidth="1"/>
    <col min="10248" max="10248" width="28.140625" style="446" customWidth="1"/>
    <col min="10249" max="10496" width="9.140625" style="446"/>
    <col min="10497" max="10497" width="10" style="446" customWidth="1"/>
    <col min="10498" max="10498" width="5.42578125" style="446" customWidth="1"/>
    <col min="10499" max="10499" width="9.140625" style="446"/>
    <col min="10500" max="10500" width="31.7109375" style="446" customWidth="1"/>
    <col min="10501" max="10501" width="9.140625" style="446"/>
    <col min="10502" max="10502" width="0" style="446" hidden="1" customWidth="1"/>
    <col min="10503" max="10503" width="22.5703125" style="446" customWidth="1"/>
    <col min="10504" max="10504" width="28.140625" style="446" customWidth="1"/>
    <col min="10505" max="10752" width="9.140625" style="446"/>
    <col min="10753" max="10753" width="10" style="446" customWidth="1"/>
    <col min="10754" max="10754" width="5.42578125" style="446" customWidth="1"/>
    <col min="10755" max="10755" width="9.140625" style="446"/>
    <col min="10756" max="10756" width="31.7109375" style="446" customWidth="1"/>
    <col min="10757" max="10757" width="9.140625" style="446"/>
    <col min="10758" max="10758" width="0" style="446" hidden="1" customWidth="1"/>
    <col min="10759" max="10759" width="22.5703125" style="446" customWidth="1"/>
    <col min="10760" max="10760" width="28.140625" style="446" customWidth="1"/>
    <col min="10761" max="11008" width="9.140625" style="446"/>
    <col min="11009" max="11009" width="10" style="446" customWidth="1"/>
    <col min="11010" max="11010" width="5.42578125" style="446" customWidth="1"/>
    <col min="11011" max="11011" width="9.140625" style="446"/>
    <col min="11012" max="11012" width="31.7109375" style="446" customWidth="1"/>
    <col min="11013" max="11013" width="9.140625" style="446"/>
    <col min="11014" max="11014" width="0" style="446" hidden="1" customWidth="1"/>
    <col min="11015" max="11015" width="22.5703125" style="446" customWidth="1"/>
    <col min="11016" max="11016" width="28.140625" style="446" customWidth="1"/>
    <col min="11017" max="11264" width="9.140625" style="446"/>
    <col min="11265" max="11265" width="10" style="446" customWidth="1"/>
    <col min="11266" max="11266" width="5.42578125" style="446" customWidth="1"/>
    <col min="11267" max="11267" width="9.140625" style="446"/>
    <col min="11268" max="11268" width="31.7109375" style="446" customWidth="1"/>
    <col min="11269" max="11269" width="9.140625" style="446"/>
    <col min="11270" max="11270" width="0" style="446" hidden="1" customWidth="1"/>
    <col min="11271" max="11271" width="22.5703125" style="446" customWidth="1"/>
    <col min="11272" max="11272" width="28.140625" style="446" customWidth="1"/>
    <col min="11273" max="11520" width="9.140625" style="446"/>
    <col min="11521" max="11521" width="10" style="446" customWidth="1"/>
    <col min="11522" max="11522" width="5.42578125" style="446" customWidth="1"/>
    <col min="11523" max="11523" width="9.140625" style="446"/>
    <col min="11524" max="11524" width="31.7109375" style="446" customWidth="1"/>
    <col min="11525" max="11525" width="9.140625" style="446"/>
    <col min="11526" max="11526" width="0" style="446" hidden="1" customWidth="1"/>
    <col min="11527" max="11527" width="22.5703125" style="446" customWidth="1"/>
    <col min="11528" max="11528" width="28.140625" style="446" customWidth="1"/>
    <col min="11529" max="11776" width="9.140625" style="446"/>
    <col min="11777" max="11777" width="10" style="446" customWidth="1"/>
    <col min="11778" max="11778" width="5.42578125" style="446" customWidth="1"/>
    <col min="11779" max="11779" width="9.140625" style="446"/>
    <col min="11780" max="11780" width="31.7109375" style="446" customWidth="1"/>
    <col min="11781" max="11781" width="9.140625" style="446"/>
    <col min="11782" max="11782" width="0" style="446" hidden="1" customWidth="1"/>
    <col min="11783" max="11783" width="22.5703125" style="446" customWidth="1"/>
    <col min="11784" max="11784" width="28.140625" style="446" customWidth="1"/>
    <col min="11785" max="12032" width="9.140625" style="446"/>
    <col min="12033" max="12033" width="10" style="446" customWidth="1"/>
    <col min="12034" max="12034" width="5.42578125" style="446" customWidth="1"/>
    <col min="12035" max="12035" width="9.140625" style="446"/>
    <col min="12036" max="12036" width="31.7109375" style="446" customWidth="1"/>
    <col min="12037" max="12037" width="9.140625" style="446"/>
    <col min="12038" max="12038" width="0" style="446" hidden="1" customWidth="1"/>
    <col min="12039" max="12039" width="22.5703125" style="446" customWidth="1"/>
    <col min="12040" max="12040" width="28.140625" style="446" customWidth="1"/>
    <col min="12041" max="12288" width="9.140625" style="446"/>
    <col min="12289" max="12289" width="10" style="446" customWidth="1"/>
    <col min="12290" max="12290" width="5.42578125" style="446" customWidth="1"/>
    <col min="12291" max="12291" width="9.140625" style="446"/>
    <col min="12292" max="12292" width="31.7109375" style="446" customWidth="1"/>
    <col min="12293" max="12293" width="9.140625" style="446"/>
    <col min="12294" max="12294" width="0" style="446" hidden="1" customWidth="1"/>
    <col min="12295" max="12295" width="22.5703125" style="446" customWidth="1"/>
    <col min="12296" max="12296" width="28.140625" style="446" customWidth="1"/>
    <col min="12297" max="12544" width="9.140625" style="446"/>
    <col min="12545" max="12545" width="10" style="446" customWidth="1"/>
    <col min="12546" max="12546" width="5.42578125" style="446" customWidth="1"/>
    <col min="12547" max="12547" width="9.140625" style="446"/>
    <col min="12548" max="12548" width="31.7109375" style="446" customWidth="1"/>
    <col min="12549" max="12549" width="9.140625" style="446"/>
    <col min="12550" max="12550" width="0" style="446" hidden="1" customWidth="1"/>
    <col min="12551" max="12551" width="22.5703125" style="446" customWidth="1"/>
    <col min="12552" max="12552" width="28.140625" style="446" customWidth="1"/>
    <col min="12553" max="12800" width="9.140625" style="446"/>
    <col min="12801" max="12801" width="10" style="446" customWidth="1"/>
    <col min="12802" max="12802" width="5.42578125" style="446" customWidth="1"/>
    <col min="12803" max="12803" width="9.140625" style="446"/>
    <col min="12804" max="12804" width="31.7109375" style="446" customWidth="1"/>
    <col min="12805" max="12805" width="9.140625" style="446"/>
    <col min="12806" max="12806" width="0" style="446" hidden="1" customWidth="1"/>
    <col min="12807" max="12807" width="22.5703125" style="446" customWidth="1"/>
    <col min="12808" max="12808" width="28.140625" style="446" customWidth="1"/>
    <col min="12809" max="13056" width="9.140625" style="446"/>
    <col min="13057" max="13057" width="10" style="446" customWidth="1"/>
    <col min="13058" max="13058" width="5.42578125" style="446" customWidth="1"/>
    <col min="13059" max="13059" width="9.140625" style="446"/>
    <col min="13060" max="13060" width="31.7109375" style="446" customWidth="1"/>
    <col min="13061" max="13061" width="9.140625" style="446"/>
    <col min="13062" max="13062" width="0" style="446" hidden="1" customWidth="1"/>
    <col min="13063" max="13063" width="22.5703125" style="446" customWidth="1"/>
    <col min="13064" max="13064" width="28.140625" style="446" customWidth="1"/>
    <col min="13065" max="13312" width="9.140625" style="446"/>
    <col min="13313" max="13313" width="10" style="446" customWidth="1"/>
    <col min="13314" max="13314" width="5.42578125" style="446" customWidth="1"/>
    <col min="13315" max="13315" width="9.140625" style="446"/>
    <col min="13316" max="13316" width="31.7109375" style="446" customWidth="1"/>
    <col min="13317" max="13317" width="9.140625" style="446"/>
    <col min="13318" max="13318" width="0" style="446" hidden="1" customWidth="1"/>
    <col min="13319" max="13319" width="22.5703125" style="446" customWidth="1"/>
    <col min="13320" max="13320" width="28.140625" style="446" customWidth="1"/>
    <col min="13321" max="13568" width="9.140625" style="446"/>
    <col min="13569" max="13569" width="10" style="446" customWidth="1"/>
    <col min="13570" max="13570" width="5.42578125" style="446" customWidth="1"/>
    <col min="13571" max="13571" width="9.140625" style="446"/>
    <col min="13572" max="13572" width="31.7109375" style="446" customWidth="1"/>
    <col min="13573" max="13573" width="9.140625" style="446"/>
    <col min="13574" max="13574" width="0" style="446" hidden="1" customWidth="1"/>
    <col min="13575" max="13575" width="22.5703125" style="446" customWidth="1"/>
    <col min="13576" max="13576" width="28.140625" style="446" customWidth="1"/>
    <col min="13577" max="13824" width="9.140625" style="446"/>
    <col min="13825" max="13825" width="10" style="446" customWidth="1"/>
    <col min="13826" max="13826" width="5.42578125" style="446" customWidth="1"/>
    <col min="13827" max="13827" width="9.140625" style="446"/>
    <col min="13828" max="13828" width="31.7109375" style="446" customWidth="1"/>
    <col min="13829" max="13829" width="9.140625" style="446"/>
    <col min="13830" max="13830" width="0" style="446" hidden="1" customWidth="1"/>
    <col min="13831" max="13831" width="22.5703125" style="446" customWidth="1"/>
    <col min="13832" max="13832" width="28.140625" style="446" customWidth="1"/>
    <col min="13833" max="14080" width="9.140625" style="446"/>
    <col min="14081" max="14081" width="10" style="446" customWidth="1"/>
    <col min="14082" max="14082" width="5.42578125" style="446" customWidth="1"/>
    <col min="14083" max="14083" width="9.140625" style="446"/>
    <col min="14084" max="14084" width="31.7109375" style="446" customWidth="1"/>
    <col min="14085" max="14085" width="9.140625" style="446"/>
    <col min="14086" max="14086" width="0" style="446" hidden="1" customWidth="1"/>
    <col min="14087" max="14087" width="22.5703125" style="446" customWidth="1"/>
    <col min="14088" max="14088" width="28.140625" style="446" customWidth="1"/>
    <col min="14089" max="14336" width="9.140625" style="446"/>
    <col min="14337" max="14337" width="10" style="446" customWidth="1"/>
    <col min="14338" max="14338" width="5.42578125" style="446" customWidth="1"/>
    <col min="14339" max="14339" width="9.140625" style="446"/>
    <col min="14340" max="14340" width="31.7109375" style="446" customWidth="1"/>
    <col min="14341" max="14341" width="9.140625" style="446"/>
    <col min="14342" max="14342" width="0" style="446" hidden="1" customWidth="1"/>
    <col min="14343" max="14343" width="22.5703125" style="446" customWidth="1"/>
    <col min="14344" max="14344" width="28.140625" style="446" customWidth="1"/>
    <col min="14345" max="14592" width="9.140625" style="446"/>
    <col min="14593" max="14593" width="10" style="446" customWidth="1"/>
    <col min="14594" max="14594" width="5.42578125" style="446" customWidth="1"/>
    <col min="14595" max="14595" width="9.140625" style="446"/>
    <col min="14596" max="14596" width="31.7109375" style="446" customWidth="1"/>
    <col min="14597" max="14597" width="9.140625" style="446"/>
    <col min="14598" max="14598" width="0" style="446" hidden="1" customWidth="1"/>
    <col min="14599" max="14599" width="22.5703125" style="446" customWidth="1"/>
    <col min="14600" max="14600" width="28.140625" style="446" customWidth="1"/>
    <col min="14601" max="14848" width="9.140625" style="446"/>
    <col min="14849" max="14849" width="10" style="446" customWidth="1"/>
    <col min="14850" max="14850" width="5.42578125" style="446" customWidth="1"/>
    <col min="14851" max="14851" width="9.140625" style="446"/>
    <col min="14852" max="14852" width="31.7109375" style="446" customWidth="1"/>
    <col min="14853" max="14853" width="9.140625" style="446"/>
    <col min="14854" max="14854" width="0" style="446" hidden="1" customWidth="1"/>
    <col min="14855" max="14855" width="22.5703125" style="446" customWidth="1"/>
    <col min="14856" max="14856" width="28.140625" style="446" customWidth="1"/>
    <col min="14857" max="15104" width="9.140625" style="446"/>
    <col min="15105" max="15105" width="10" style="446" customWidth="1"/>
    <col min="15106" max="15106" width="5.42578125" style="446" customWidth="1"/>
    <col min="15107" max="15107" width="9.140625" style="446"/>
    <col min="15108" max="15108" width="31.7109375" style="446" customWidth="1"/>
    <col min="15109" max="15109" width="9.140625" style="446"/>
    <col min="15110" max="15110" width="0" style="446" hidden="1" customWidth="1"/>
    <col min="15111" max="15111" width="22.5703125" style="446" customWidth="1"/>
    <col min="15112" max="15112" width="28.140625" style="446" customWidth="1"/>
    <col min="15113" max="15360" width="9.140625" style="446"/>
    <col min="15361" max="15361" width="10" style="446" customWidth="1"/>
    <col min="15362" max="15362" width="5.42578125" style="446" customWidth="1"/>
    <col min="15363" max="15363" width="9.140625" style="446"/>
    <col min="15364" max="15364" width="31.7109375" style="446" customWidth="1"/>
    <col min="15365" max="15365" width="9.140625" style="446"/>
    <col min="15366" max="15366" width="0" style="446" hidden="1" customWidth="1"/>
    <col min="15367" max="15367" width="22.5703125" style="446" customWidth="1"/>
    <col min="15368" max="15368" width="28.140625" style="446" customWidth="1"/>
    <col min="15369" max="15616" width="9.140625" style="446"/>
    <col min="15617" max="15617" width="10" style="446" customWidth="1"/>
    <col min="15618" max="15618" width="5.42578125" style="446" customWidth="1"/>
    <col min="15619" max="15619" width="9.140625" style="446"/>
    <col min="15620" max="15620" width="31.7109375" style="446" customWidth="1"/>
    <col min="15621" max="15621" width="9.140625" style="446"/>
    <col min="15622" max="15622" width="0" style="446" hidden="1" customWidth="1"/>
    <col min="15623" max="15623" width="22.5703125" style="446" customWidth="1"/>
    <col min="15624" max="15624" width="28.140625" style="446" customWidth="1"/>
    <col min="15625" max="15872" width="9.140625" style="446"/>
    <col min="15873" max="15873" width="10" style="446" customWidth="1"/>
    <col min="15874" max="15874" width="5.42578125" style="446" customWidth="1"/>
    <col min="15875" max="15875" width="9.140625" style="446"/>
    <col min="15876" max="15876" width="31.7109375" style="446" customWidth="1"/>
    <col min="15877" max="15877" width="9.140625" style="446"/>
    <col min="15878" max="15878" width="0" style="446" hidden="1" customWidth="1"/>
    <col min="15879" max="15879" width="22.5703125" style="446" customWidth="1"/>
    <col min="15880" max="15880" width="28.140625" style="446" customWidth="1"/>
    <col min="15881" max="16128" width="9.140625" style="446"/>
    <col min="16129" max="16129" width="10" style="446" customWidth="1"/>
    <col min="16130" max="16130" width="5.42578125" style="446" customWidth="1"/>
    <col min="16131" max="16131" width="9.140625" style="446"/>
    <col min="16132" max="16132" width="31.7109375" style="446" customWidth="1"/>
    <col min="16133" max="16133" width="9.140625" style="446"/>
    <col min="16134" max="16134" width="0" style="446" hidden="1" customWidth="1"/>
    <col min="16135" max="16135" width="22.5703125" style="446" customWidth="1"/>
    <col min="16136" max="16136" width="28.140625" style="446" customWidth="1"/>
    <col min="16137" max="16384" width="9.140625" style="446"/>
  </cols>
  <sheetData>
    <row r="1" spans="1:8" ht="18">
      <c r="A1" s="629" t="s">
        <v>1041</v>
      </c>
      <c r="B1" s="630"/>
      <c r="C1" s="630"/>
      <c r="D1" s="630"/>
      <c r="E1" s="630"/>
      <c r="F1" s="630"/>
      <c r="G1" s="630"/>
      <c r="H1" s="631"/>
    </row>
    <row r="2" spans="1:8" ht="15.75">
      <c r="A2" s="632" t="s">
        <v>1010</v>
      </c>
      <c r="B2" s="633"/>
      <c r="C2" s="633"/>
      <c r="D2" s="633"/>
      <c r="E2" s="633"/>
      <c r="F2" s="633"/>
      <c r="G2" s="633"/>
      <c r="H2" s="634"/>
    </row>
    <row r="3" spans="1:8" ht="18">
      <c r="A3" s="635" t="s">
        <v>983</v>
      </c>
      <c r="B3" s="636"/>
      <c r="C3" s="636"/>
      <c r="D3" s="636"/>
      <c r="E3" s="636"/>
      <c r="F3" s="636"/>
      <c r="G3" s="636"/>
      <c r="H3" s="637"/>
    </row>
    <row r="4" spans="1:8" ht="15">
      <c r="A4" s="394"/>
      <c r="B4" s="462"/>
      <c r="C4" s="462"/>
      <c r="D4" s="462"/>
      <c r="E4" s="462"/>
      <c r="F4" s="462"/>
      <c r="G4" s="462"/>
      <c r="H4" s="395"/>
    </row>
    <row r="5" spans="1:8" ht="15">
      <c r="A5" s="463"/>
      <c r="B5" s="464"/>
      <c r="C5" s="464"/>
      <c r="D5" s="464"/>
      <c r="E5" s="464"/>
      <c r="F5" s="464"/>
      <c r="G5" s="464"/>
      <c r="H5" s="465"/>
    </row>
    <row r="6" spans="1:8" ht="15">
      <c r="A6" s="447" t="s">
        <v>1050</v>
      </c>
      <c r="B6" s="448"/>
      <c r="C6" s="449"/>
      <c r="D6" s="396"/>
      <c r="E6" s="396"/>
      <c r="F6" s="396"/>
      <c r="G6" s="396"/>
      <c r="H6" s="397"/>
    </row>
    <row r="7" spans="1:8" ht="15">
      <c r="A7" s="450" t="s">
        <v>1023</v>
      </c>
      <c r="B7" s="466"/>
      <c r="C7" s="467"/>
      <c r="D7" s="468"/>
      <c r="E7" s="468"/>
      <c r="F7" s="468"/>
      <c r="G7" s="468"/>
      <c r="H7" s="398"/>
    </row>
    <row r="8" spans="1:8" ht="15">
      <c r="A8" s="450" t="s">
        <v>1024</v>
      </c>
      <c r="B8" s="466"/>
      <c r="C8" s="467"/>
      <c r="D8" s="468"/>
      <c r="E8" s="468"/>
      <c r="F8" s="468"/>
      <c r="G8" s="468"/>
      <c r="H8" s="398"/>
    </row>
    <row r="9" spans="1:8" ht="15">
      <c r="A9" s="451" t="s">
        <v>1051</v>
      </c>
      <c r="B9" s="452"/>
      <c r="C9" s="453"/>
      <c r="D9" s="399"/>
      <c r="E9" s="399"/>
      <c r="F9" s="399"/>
      <c r="G9" s="399"/>
      <c r="H9" s="400"/>
    </row>
    <row r="10" spans="1:8" ht="15.75">
      <c r="A10" s="638" t="s">
        <v>984</v>
      </c>
      <c r="B10" s="639"/>
      <c r="C10" s="639"/>
      <c r="D10" s="639"/>
      <c r="E10" s="639"/>
      <c r="F10" s="639"/>
      <c r="G10" s="639"/>
      <c r="H10" s="640"/>
    </row>
    <row r="11" spans="1:8" ht="15.75">
      <c r="A11" s="638" t="s">
        <v>985</v>
      </c>
      <c r="B11" s="639"/>
      <c r="C11" s="639"/>
      <c r="D11" s="639"/>
      <c r="E11" s="639"/>
      <c r="F11" s="639"/>
      <c r="G11" s="639"/>
      <c r="H11" s="640"/>
    </row>
    <row r="12" spans="1:8" ht="27" customHeight="1">
      <c r="A12" s="641" t="s">
        <v>986</v>
      </c>
      <c r="B12" s="642"/>
      <c r="C12" s="642"/>
      <c r="D12" s="642"/>
      <c r="E12" s="642"/>
      <c r="F12" s="642"/>
      <c r="G12" s="642"/>
      <c r="H12" s="643"/>
    </row>
    <row r="13" spans="1:8" ht="15.75" customHeight="1">
      <c r="A13" s="644" t="s">
        <v>1036</v>
      </c>
      <c r="B13" s="644"/>
      <c r="C13" s="644"/>
      <c r="D13" s="644"/>
      <c r="E13" s="644"/>
      <c r="F13" s="644"/>
      <c r="G13" s="644"/>
      <c r="H13" s="644"/>
    </row>
    <row r="14" spans="1:8" ht="15" customHeight="1">
      <c r="A14" s="645" t="s">
        <v>157</v>
      </c>
      <c r="B14" s="645" t="s">
        <v>9</v>
      </c>
      <c r="C14" s="645"/>
      <c r="D14" s="645"/>
      <c r="E14" s="645"/>
      <c r="F14" s="509"/>
      <c r="G14" s="401" t="s">
        <v>987</v>
      </c>
      <c r="H14" s="401" t="s">
        <v>988</v>
      </c>
    </row>
    <row r="15" spans="1:8" ht="15">
      <c r="A15" s="645"/>
      <c r="B15" s="645"/>
      <c r="C15" s="645"/>
      <c r="D15" s="645"/>
      <c r="E15" s="645"/>
      <c r="F15" s="509"/>
      <c r="G15" s="401" t="s">
        <v>989</v>
      </c>
      <c r="H15" s="401" t="s">
        <v>990</v>
      </c>
    </row>
    <row r="16" spans="1:8" ht="15">
      <c r="A16" s="402"/>
      <c r="B16" s="646" t="s">
        <v>991</v>
      </c>
      <c r="C16" s="647"/>
      <c r="D16" s="648"/>
      <c r="E16" s="403"/>
      <c r="F16" s="480"/>
      <c r="G16" s="404">
        <f>SUM(G17:G20)</f>
        <v>6.080000000000001</v>
      </c>
      <c r="H16" s="405" t="s">
        <v>992</v>
      </c>
    </row>
    <row r="17" spans="1:8" ht="15">
      <c r="A17" s="406" t="s">
        <v>877</v>
      </c>
      <c r="B17" s="649" t="s">
        <v>993</v>
      </c>
      <c r="C17" s="650"/>
      <c r="D17" s="651"/>
      <c r="E17" s="407"/>
      <c r="F17" s="408">
        <f>G17/100</f>
        <v>4.0099999999999997E-2</v>
      </c>
      <c r="G17" s="409">
        <v>4.01</v>
      </c>
      <c r="H17" s="409"/>
    </row>
    <row r="18" spans="1:8" ht="15">
      <c r="A18" s="410" t="s">
        <v>994</v>
      </c>
      <c r="B18" s="626" t="s">
        <v>995</v>
      </c>
      <c r="C18" s="627"/>
      <c r="D18" s="628"/>
      <c r="E18" s="411"/>
      <c r="F18" s="410">
        <f t="shared" ref="F18:F29" si="0">G18/100</f>
        <v>4.0000000000000001E-3</v>
      </c>
      <c r="G18" s="412">
        <v>0.4</v>
      </c>
      <c r="H18" s="412"/>
    </row>
    <row r="19" spans="1:8" ht="15">
      <c r="A19" s="410" t="s">
        <v>883</v>
      </c>
      <c r="B19" s="626" t="s">
        <v>996</v>
      </c>
      <c r="C19" s="627"/>
      <c r="D19" s="628"/>
      <c r="E19" s="411"/>
      <c r="F19" s="413">
        <f t="shared" si="0"/>
        <v>5.6000000000000008E-3</v>
      </c>
      <c r="G19" s="412">
        <v>0.56000000000000005</v>
      </c>
      <c r="H19" s="412"/>
    </row>
    <row r="20" spans="1:8" ht="15">
      <c r="A20" s="414" t="s">
        <v>886</v>
      </c>
      <c r="B20" s="654" t="s">
        <v>997</v>
      </c>
      <c r="C20" s="655"/>
      <c r="D20" s="656"/>
      <c r="E20" s="415"/>
      <c r="F20" s="414">
        <f t="shared" si="0"/>
        <v>1.11E-2</v>
      </c>
      <c r="G20" s="416">
        <v>1.1100000000000001</v>
      </c>
      <c r="H20" s="417"/>
    </row>
    <row r="21" spans="1:8" ht="15">
      <c r="A21" s="402" t="s">
        <v>889</v>
      </c>
      <c r="B21" s="646" t="s">
        <v>998</v>
      </c>
      <c r="C21" s="647"/>
      <c r="D21" s="648"/>
      <c r="E21" s="403"/>
      <c r="F21" s="418">
        <f t="shared" si="0"/>
        <v>7.2999999999999995E-2</v>
      </c>
      <c r="G21" s="404">
        <f>G22</f>
        <v>7.3</v>
      </c>
      <c r="H21" s="405" t="s">
        <v>992</v>
      </c>
    </row>
    <row r="22" spans="1:8" ht="15">
      <c r="A22" s="406"/>
      <c r="B22" s="649" t="s">
        <v>999</v>
      </c>
      <c r="C22" s="650"/>
      <c r="D22" s="651"/>
      <c r="E22" s="407"/>
      <c r="F22" s="408">
        <f t="shared" si="0"/>
        <v>7.2999999999999995E-2</v>
      </c>
      <c r="G22" s="409">
        <v>7.3</v>
      </c>
      <c r="H22" s="409"/>
    </row>
    <row r="23" spans="1:8" ht="15">
      <c r="A23" s="414"/>
      <c r="B23" s="654"/>
      <c r="C23" s="655"/>
      <c r="D23" s="656"/>
      <c r="E23" s="415"/>
      <c r="F23" s="414"/>
      <c r="G23" s="416"/>
      <c r="H23" s="417"/>
    </row>
    <row r="24" spans="1:8" ht="15">
      <c r="A24" s="419"/>
      <c r="B24" s="652" t="s">
        <v>1000</v>
      </c>
      <c r="C24" s="652"/>
      <c r="D24" s="653"/>
      <c r="E24" s="420"/>
      <c r="F24" s="419">
        <f t="shared" si="0"/>
        <v>0.1338</v>
      </c>
      <c r="G24" s="421">
        <f>G21+G16</f>
        <v>13.38</v>
      </c>
      <c r="H24" s="422"/>
    </row>
    <row r="25" spans="1:8" ht="15">
      <c r="A25" s="423" t="s">
        <v>892</v>
      </c>
      <c r="B25" s="657" t="s">
        <v>1001</v>
      </c>
      <c r="C25" s="658"/>
      <c r="D25" s="659"/>
      <c r="E25" s="424"/>
      <c r="F25" s="408">
        <f t="shared" si="0"/>
        <v>5.6500000000000002E-2</v>
      </c>
      <c r="G25" s="425">
        <f>SUM(G26:G29)</f>
        <v>5.65</v>
      </c>
      <c r="H25" s="426" t="s">
        <v>992</v>
      </c>
    </row>
    <row r="26" spans="1:8" ht="15">
      <c r="A26" s="410"/>
      <c r="B26" s="626" t="s">
        <v>894</v>
      </c>
      <c r="C26" s="627"/>
      <c r="D26" s="628"/>
      <c r="E26" s="411"/>
      <c r="F26" s="413">
        <f t="shared" si="0"/>
        <v>6.5000000000000006E-3</v>
      </c>
      <c r="G26" s="412">
        <v>0.65</v>
      </c>
      <c r="H26" s="412"/>
    </row>
    <row r="27" spans="1:8" ht="15">
      <c r="A27" s="410"/>
      <c r="B27" s="626" t="s">
        <v>895</v>
      </c>
      <c r="C27" s="627"/>
      <c r="D27" s="628"/>
      <c r="E27" s="411"/>
      <c r="F27" s="413">
        <f t="shared" si="0"/>
        <v>0.03</v>
      </c>
      <c r="G27" s="412">
        <v>3</v>
      </c>
      <c r="H27" s="412"/>
    </row>
    <row r="28" spans="1:8" ht="15">
      <c r="A28" s="410"/>
      <c r="B28" s="626" t="s">
        <v>1002</v>
      </c>
      <c r="C28" s="627"/>
      <c r="D28" s="628"/>
      <c r="E28" s="411"/>
      <c r="F28" s="413">
        <f t="shared" si="0"/>
        <v>0.02</v>
      </c>
      <c r="G28" s="412">
        <v>2</v>
      </c>
      <c r="H28" s="412"/>
    </row>
    <row r="29" spans="1:8" ht="15">
      <c r="A29" s="410"/>
      <c r="B29" s="626" t="s">
        <v>1003</v>
      </c>
      <c r="C29" s="626"/>
      <c r="D29" s="660"/>
      <c r="E29" s="427"/>
      <c r="F29" s="413">
        <f t="shared" si="0"/>
        <v>0</v>
      </c>
      <c r="G29" s="412">
        <v>0</v>
      </c>
      <c r="H29" s="412"/>
    </row>
    <row r="30" spans="1:8" ht="15">
      <c r="A30" s="414"/>
      <c r="B30" s="428"/>
      <c r="C30" s="429"/>
      <c r="D30" s="429"/>
      <c r="E30" s="430"/>
      <c r="F30" s="414"/>
      <c r="G30" s="416"/>
      <c r="H30" s="416"/>
    </row>
    <row r="31" spans="1:8" ht="15">
      <c r="A31" s="419"/>
      <c r="B31" s="652" t="s">
        <v>1004</v>
      </c>
      <c r="C31" s="652"/>
      <c r="D31" s="653"/>
      <c r="E31" s="420"/>
      <c r="F31" s="419"/>
      <c r="G31" s="422">
        <f>(((1+F17+F18+F19)*(1+F20)*(1+F21)/(1-F25))-1)*100</f>
        <v>20.702738941176513</v>
      </c>
      <c r="H31" s="431"/>
    </row>
    <row r="32" spans="1:8" ht="14.25" customHeight="1">
      <c r="A32" s="406"/>
      <c r="B32" s="649" t="s">
        <v>1005</v>
      </c>
      <c r="C32" s="649"/>
      <c r="D32" s="665"/>
      <c r="E32" s="432"/>
      <c r="F32" s="406"/>
      <c r="G32" s="409">
        <v>100</v>
      </c>
      <c r="H32" s="409"/>
    </row>
    <row r="33" spans="1:8" ht="15" customHeight="1">
      <c r="A33" s="410"/>
      <c r="B33" s="626"/>
      <c r="C33" s="627"/>
      <c r="D33" s="628"/>
      <c r="E33" s="411"/>
      <c r="F33" s="410"/>
      <c r="G33" s="433"/>
      <c r="H33" s="433"/>
    </row>
    <row r="34" spans="1:8" ht="15">
      <c r="A34" s="410"/>
      <c r="B34" s="626" t="s">
        <v>1006</v>
      </c>
      <c r="C34" s="660"/>
      <c r="D34" s="434" t="s">
        <v>1007</v>
      </c>
      <c r="E34" s="666">
        <v>-1</v>
      </c>
      <c r="F34" s="410"/>
      <c r="G34" s="435">
        <f>G31</f>
        <v>20.702738941176513</v>
      </c>
      <c r="H34" s="433"/>
    </row>
    <row r="35" spans="1:8" ht="15">
      <c r="A35" s="414"/>
      <c r="B35" s="436"/>
      <c r="C35" s="437"/>
      <c r="D35" s="438" t="s">
        <v>1008</v>
      </c>
      <c r="E35" s="667"/>
      <c r="F35" s="439"/>
      <c r="G35" s="440"/>
      <c r="H35" s="440"/>
    </row>
    <row r="36" spans="1:8" ht="15">
      <c r="A36" s="668" t="s">
        <v>935</v>
      </c>
      <c r="B36" s="669"/>
      <c r="C36" s="669"/>
      <c r="D36" s="669"/>
      <c r="E36" s="672"/>
      <c r="F36" s="481"/>
      <c r="G36" s="661">
        <f>G34</f>
        <v>20.702738941176513</v>
      </c>
      <c r="H36" s="663"/>
    </row>
    <row r="37" spans="1:8" ht="15">
      <c r="A37" s="670"/>
      <c r="B37" s="671"/>
      <c r="C37" s="671"/>
      <c r="D37" s="671"/>
      <c r="E37" s="673"/>
      <c r="F37" s="482"/>
      <c r="G37" s="662"/>
      <c r="H37" s="664"/>
    </row>
    <row r="38" spans="1:8" ht="15">
      <c r="A38" s="454"/>
      <c r="B38" s="454"/>
      <c r="C38" s="454"/>
      <c r="D38" s="454"/>
      <c r="E38" s="454"/>
      <c r="F38" s="454"/>
      <c r="G38" s="454"/>
      <c r="H38" s="454"/>
    </row>
    <row r="39" spans="1:8" ht="15">
      <c r="A39" s="454"/>
      <c r="B39" s="454"/>
      <c r="C39" s="454"/>
      <c r="D39" s="454"/>
      <c r="E39" s="454"/>
      <c r="F39" s="454"/>
      <c r="G39" s="454"/>
      <c r="H39" s="454"/>
    </row>
  </sheetData>
  <mergeCells count="32">
    <mergeCell ref="G36:G37"/>
    <mergeCell ref="H36:H37"/>
    <mergeCell ref="B32:D32"/>
    <mergeCell ref="B33:D33"/>
    <mergeCell ref="B34:C34"/>
    <mergeCell ref="E34:E35"/>
    <mergeCell ref="A36:D37"/>
    <mergeCell ref="E36:E37"/>
    <mergeCell ref="B31:D31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18:D18"/>
    <mergeCell ref="A1:H1"/>
    <mergeCell ref="A2:H2"/>
    <mergeCell ref="A3:H3"/>
    <mergeCell ref="A10:H10"/>
    <mergeCell ref="A11:H11"/>
    <mergeCell ref="A12:H12"/>
    <mergeCell ref="A13:H13"/>
    <mergeCell ref="A14:A15"/>
    <mergeCell ref="B14:E15"/>
    <mergeCell ref="B16:D16"/>
    <mergeCell ref="B17:D1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 scaleWithDoc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H39"/>
  <sheetViews>
    <sheetView showGridLines="0" view="pageBreakPreview" topLeftCell="A13" zoomScaleSheetLayoutView="100" workbookViewId="0">
      <selection activeCell="A7" sqref="A7"/>
    </sheetView>
  </sheetViews>
  <sheetFormatPr defaultRowHeight="12.75"/>
  <cols>
    <col min="1" max="1" width="10" style="446" customWidth="1"/>
    <col min="2" max="2" width="5.42578125" style="446" customWidth="1"/>
    <col min="3" max="3" width="9.140625" style="446" customWidth="1"/>
    <col min="4" max="4" width="31.7109375" style="446" customWidth="1"/>
    <col min="5" max="5" width="9.140625" style="446"/>
    <col min="6" max="6" width="9.140625" style="446" hidden="1" customWidth="1"/>
    <col min="7" max="7" width="22.5703125" style="446" customWidth="1"/>
    <col min="8" max="8" width="28.140625" style="446" customWidth="1"/>
    <col min="9" max="256" width="9.140625" style="446"/>
    <col min="257" max="257" width="10" style="446" customWidth="1"/>
    <col min="258" max="258" width="5.42578125" style="446" customWidth="1"/>
    <col min="259" max="259" width="9.140625" style="446"/>
    <col min="260" max="260" width="31.7109375" style="446" customWidth="1"/>
    <col min="261" max="261" width="9.140625" style="446"/>
    <col min="262" max="262" width="0" style="446" hidden="1" customWidth="1"/>
    <col min="263" max="263" width="22.5703125" style="446" customWidth="1"/>
    <col min="264" max="264" width="28.140625" style="446" customWidth="1"/>
    <col min="265" max="512" width="9.140625" style="446"/>
    <col min="513" max="513" width="10" style="446" customWidth="1"/>
    <col min="514" max="514" width="5.42578125" style="446" customWidth="1"/>
    <col min="515" max="515" width="9.140625" style="446"/>
    <col min="516" max="516" width="31.7109375" style="446" customWidth="1"/>
    <col min="517" max="517" width="9.140625" style="446"/>
    <col min="518" max="518" width="0" style="446" hidden="1" customWidth="1"/>
    <col min="519" max="519" width="22.5703125" style="446" customWidth="1"/>
    <col min="520" max="520" width="28.140625" style="446" customWidth="1"/>
    <col min="521" max="768" width="9.140625" style="446"/>
    <col min="769" max="769" width="10" style="446" customWidth="1"/>
    <col min="770" max="770" width="5.42578125" style="446" customWidth="1"/>
    <col min="771" max="771" width="9.140625" style="446"/>
    <col min="772" max="772" width="31.7109375" style="446" customWidth="1"/>
    <col min="773" max="773" width="9.140625" style="446"/>
    <col min="774" max="774" width="0" style="446" hidden="1" customWidth="1"/>
    <col min="775" max="775" width="22.5703125" style="446" customWidth="1"/>
    <col min="776" max="776" width="28.140625" style="446" customWidth="1"/>
    <col min="777" max="1024" width="9.140625" style="446"/>
    <col min="1025" max="1025" width="10" style="446" customWidth="1"/>
    <col min="1026" max="1026" width="5.42578125" style="446" customWidth="1"/>
    <col min="1027" max="1027" width="9.140625" style="446"/>
    <col min="1028" max="1028" width="31.7109375" style="446" customWidth="1"/>
    <col min="1029" max="1029" width="9.140625" style="446"/>
    <col min="1030" max="1030" width="0" style="446" hidden="1" customWidth="1"/>
    <col min="1031" max="1031" width="22.5703125" style="446" customWidth="1"/>
    <col min="1032" max="1032" width="28.140625" style="446" customWidth="1"/>
    <col min="1033" max="1280" width="9.140625" style="446"/>
    <col min="1281" max="1281" width="10" style="446" customWidth="1"/>
    <col min="1282" max="1282" width="5.42578125" style="446" customWidth="1"/>
    <col min="1283" max="1283" width="9.140625" style="446"/>
    <col min="1284" max="1284" width="31.7109375" style="446" customWidth="1"/>
    <col min="1285" max="1285" width="9.140625" style="446"/>
    <col min="1286" max="1286" width="0" style="446" hidden="1" customWidth="1"/>
    <col min="1287" max="1287" width="22.5703125" style="446" customWidth="1"/>
    <col min="1288" max="1288" width="28.140625" style="446" customWidth="1"/>
    <col min="1289" max="1536" width="9.140625" style="446"/>
    <col min="1537" max="1537" width="10" style="446" customWidth="1"/>
    <col min="1538" max="1538" width="5.42578125" style="446" customWidth="1"/>
    <col min="1539" max="1539" width="9.140625" style="446"/>
    <col min="1540" max="1540" width="31.7109375" style="446" customWidth="1"/>
    <col min="1541" max="1541" width="9.140625" style="446"/>
    <col min="1542" max="1542" width="0" style="446" hidden="1" customWidth="1"/>
    <col min="1543" max="1543" width="22.5703125" style="446" customWidth="1"/>
    <col min="1544" max="1544" width="28.140625" style="446" customWidth="1"/>
    <col min="1545" max="1792" width="9.140625" style="446"/>
    <col min="1793" max="1793" width="10" style="446" customWidth="1"/>
    <col min="1794" max="1794" width="5.42578125" style="446" customWidth="1"/>
    <col min="1795" max="1795" width="9.140625" style="446"/>
    <col min="1796" max="1796" width="31.7109375" style="446" customWidth="1"/>
    <col min="1797" max="1797" width="9.140625" style="446"/>
    <col min="1798" max="1798" width="0" style="446" hidden="1" customWidth="1"/>
    <col min="1799" max="1799" width="22.5703125" style="446" customWidth="1"/>
    <col min="1800" max="1800" width="28.140625" style="446" customWidth="1"/>
    <col min="1801" max="2048" width="9.140625" style="446"/>
    <col min="2049" max="2049" width="10" style="446" customWidth="1"/>
    <col min="2050" max="2050" width="5.42578125" style="446" customWidth="1"/>
    <col min="2051" max="2051" width="9.140625" style="446"/>
    <col min="2052" max="2052" width="31.7109375" style="446" customWidth="1"/>
    <col min="2053" max="2053" width="9.140625" style="446"/>
    <col min="2054" max="2054" width="0" style="446" hidden="1" customWidth="1"/>
    <col min="2055" max="2055" width="22.5703125" style="446" customWidth="1"/>
    <col min="2056" max="2056" width="28.140625" style="446" customWidth="1"/>
    <col min="2057" max="2304" width="9.140625" style="446"/>
    <col min="2305" max="2305" width="10" style="446" customWidth="1"/>
    <col min="2306" max="2306" width="5.42578125" style="446" customWidth="1"/>
    <col min="2307" max="2307" width="9.140625" style="446"/>
    <col min="2308" max="2308" width="31.7109375" style="446" customWidth="1"/>
    <col min="2309" max="2309" width="9.140625" style="446"/>
    <col min="2310" max="2310" width="0" style="446" hidden="1" customWidth="1"/>
    <col min="2311" max="2311" width="22.5703125" style="446" customWidth="1"/>
    <col min="2312" max="2312" width="28.140625" style="446" customWidth="1"/>
    <col min="2313" max="2560" width="9.140625" style="446"/>
    <col min="2561" max="2561" width="10" style="446" customWidth="1"/>
    <col min="2562" max="2562" width="5.42578125" style="446" customWidth="1"/>
    <col min="2563" max="2563" width="9.140625" style="446"/>
    <col min="2564" max="2564" width="31.7109375" style="446" customWidth="1"/>
    <col min="2565" max="2565" width="9.140625" style="446"/>
    <col min="2566" max="2566" width="0" style="446" hidden="1" customWidth="1"/>
    <col min="2567" max="2567" width="22.5703125" style="446" customWidth="1"/>
    <col min="2568" max="2568" width="28.140625" style="446" customWidth="1"/>
    <col min="2569" max="2816" width="9.140625" style="446"/>
    <col min="2817" max="2817" width="10" style="446" customWidth="1"/>
    <col min="2818" max="2818" width="5.42578125" style="446" customWidth="1"/>
    <col min="2819" max="2819" width="9.140625" style="446"/>
    <col min="2820" max="2820" width="31.7109375" style="446" customWidth="1"/>
    <col min="2821" max="2821" width="9.140625" style="446"/>
    <col min="2822" max="2822" width="0" style="446" hidden="1" customWidth="1"/>
    <col min="2823" max="2823" width="22.5703125" style="446" customWidth="1"/>
    <col min="2824" max="2824" width="28.140625" style="446" customWidth="1"/>
    <col min="2825" max="3072" width="9.140625" style="446"/>
    <col min="3073" max="3073" width="10" style="446" customWidth="1"/>
    <col min="3074" max="3074" width="5.42578125" style="446" customWidth="1"/>
    <col min="3075" max="3075" width="9.140625" style="446"/>
    <col min="3076" max="3076" width="31.7109375" style="446" customWidth="1"/>
    <col min="3077" max="3077" width="9.140625" style="446"/>
    <col min="3078" max="3078" width="0" style="446" hidden="1" customWidth="1"/>
    <col min="3079" max="3079" width="22.5703125" style="446" customWidth="1"/>
    <col min="3080" max="3080" width="28.140625" style="446" customWidth="1"/>
    <col min="3081" max="3328" width="9.140625" style="446"/>
    <col min="3329" max="3329" width="10" style="446" customWidth="1"/>
    <col min="3330" max="3330" width="5.42578125" style="446" customWidth="1"/>
    <col min="3331" max="3331" width="9.140625" style="446"/>
    <col min="3332" max="3332" width="31.7109375" style="446" customWidth="1"/>
    <col min="3333" max="3333" width="9.140625" style="446"/>
    <col min="3334" max="3334" width="0" style="446" hidden="1" customWidth="1"/>
    <col min="3335" max="3335" width="22.5703125" style="446" customWidth="1"/>
    <col min="3336" max="3336" width="28.140625" style="446" customWidth="1"/>
    <col min="3337" max="3584" width="9.140625" style="446"/>
    <col min="3585" max="3585" width="10" style="446" customWidth="1"/>
    <col min="3586" max="3586" width="5.42578125" style="446" customWidth="1"/>
    <col min="3587" max="3587" width="9.140625" style="446"/>
    <col min="3588" max="3588" width="31.7109375" style="446" customWidth="1"/>
    <col min="3589" max="3589" width="9.140625" style="446"/>
    <col min="3590" max="3590" width="0" style="446" hidden="1" customWidth="1"/>
    <col min="3591" max="3591" width="22.5703125" style="446" customWidth="1"/>
    <col min="3592" max="3592" width="28.140625" style="446" customWidth="1"/>
    <col min="3593" max="3840" width="9.140625" style="446"/>
    <col min="3841" max="3841" width="10" style="446" customWidth="1"/>
    <col min="3842" max="3842" width="5.42578125" style="446" customWidth="1"/>
    <col min="3843" max="3843" width="9.140625" style="446"/>
    <col min="3844" max="3844" width="31.7109375" style="446" customWidth="1"/>
    <col min="3845" max="3845" width="9.140625" style="446"/>
    <col min="3846" max="3846" width="0" style="446" hidden="1" customWidth="1"/>
    <col min="3847" max="3847" width="22.5703125" style="446" customWidth="1"/>
    <col min="3848" max="3848" width="28.140625" style="446" customWidth="1"/>
    <col min="3849" max="4096" width="9.140625" style="446"/>
    <col min="4097" max="4097" width="10" style="446" customWidth="1"/>
    <col min="4098" max="4098" width="5.42578125" style="446" customWidth="1"/>
    <col min="4099" max="4099" width="9.140625" style="446"/>
    <col min="4100" max="4100" width="31.7109375" style="446" customWidth="1"/>
    <col min="4101" max="4101" width="9.140625" style="446"/>
    <col min="4102" max="4102" width="0" style="446" hidden="1" customWidth="1"/>
    <col min="4103" max="4103" width="22.5703125" style="446" customWidth="1"/>
    <col min="4104" max="4104" width="28.140625" style="446" customWidth="1"/>
    <col min="4105" max="4352" width="9.140625" style="446"/>
    <col min="4353" max="4353" width="10" style="446" customWidth="1"/>
    <col min="4354" max="4354" width="5.42578125" style="446" customWidth="1"/>
    <col min="4355" max="4355" width="9.140625" style="446"/>
    <col min="4356" max="4356" width="31.7109375" style="446" customWidth="1"/>
    <col min="4357" max="4357" width="9.140625" style="446"/>
    <col min="4358" max="4358" width="0" style="446" hidden="1" customWidth="1"/>
    <col min="4359" max="4359" width="22.5703125" style="446" customWidth="1"/>
    <col min="4360" max="4360" width="28.140625" style="446" customWidth="1"/>
    <col min="4361" max="4608" width="9.140625" style="446"/>
    <col min="4609" max="4609" width="10" style="446" customWidth="1"/>
    <col min="4610" max="4610" width="5.42578125" style="446" customWidth="1"/>
    <col min="4611" max="4611" width="9.140625" style="446"/>
    <col min="4612" max="4612" width="31.7109375" style="446" customWidth="1"/>
    <col min="4613" max="4613" width="9.140625" style="446"/>
    <col min="4614" max="4614" width="0" style="446" hidden="1" customWidth="1"/>
    <col min="4615" max="4615" width="22.5703125" style="446" customWidth="1"/>
    <col min="4616" max="4616" width="28.140625" style="446" customWidth="1"/>
    <col min="4617" max="4864" width="9.140625" style="446"/>
    <col min="4865" max="4865" width="10" style="446" customWidth="1"/>
    <col min="4866" max="4866" width="5.42578125" style="446" customWidth="1"/>
    <col min="4867" max="4867" width="9.140625" style="446"/>
    <col min="4868" max="4868" width="31.7109375" style="446" customWidth="1"/>
    <col min="4869" max="4869" width="9.140625" style="446"/>
    <col min="4870" max="4870" width="0" style="446" hidden="1" customWidth="1"/>
    <col min="4871" max="4871" width="22.5703125" style="446" customWidth="1"/>
    <col min="4872" max="4872" width="28.140625" style="446" customWidth="1"/>
    <col min="4873" max="5120" width="9.140625" style="446"/>
    <col min="5121" max="5121" width="10" style="446" customWidth="1"/>
    <col min="5122" max="5122" width="5.42578125" style="446" customWidth="1"/>
    <col min="5123" max="5123" width="9.140625" style="446"/>
    <col min="5124" max="5124" width="31.7109375" style="446" customWidth="1"/>
    <col min="5125" max="5125" width="9.140625" style="446"/>
    <col min="5126" max="5126" width="0" style="446" hidden="1" customWidth="1"/>
    <col min="5127" max="5127" width="22.5703125" style="446" customWidth="1"/>
    <col min="5128" max="5128" width="28.140625" style="446" customWidth="1"/>
    <col min="5129" max="5376" width="9.140625" style="446"/>
    <col min="5377" max="5377" width="10" style="446" customWidth="1"/>
    <col min="5378" max="5378" width="5.42578125" style="446" customWidth="1"/>
    <col min="5379" max="5379" width="9.140625" style="446"/>
    <col min="5380" max="5380" width="31.7109375" style="446" customWidth="1"/>
    <col min="5381" max="5381" width="9.140625" style="446"/>
    <col min="5382" max="5382" width="0" style="446" hidden="1" customWidth="1"/>
    <col min="5383" max="5383" width="22.5703125" style="446" customWidth="1"/>
    <col min="5384" max="5384" width="28.140625" style="446" customWidth="1"/>
    <col min="5385" max="5632" width="9.140625" style="446"/>
    <col min="5633" max="5633" width="10" style="446" customWidth="1"/>
    <col min="5634" max="5634" width="5.42578125" style="446" customWidth="1"/>
    <col min="5635" max="5635" width="9.140625" style="446"/>
    <col min="5636" max="5636" width="31.7109375" style="446" customWidth="1"/>
    <col min="5637" max="5637" width="9.140625" style="446"/>
    <col min="5638" max="5638" width="0" style="446" hidden="1" customWidth="1"/>
    <col min="5639" max="5639" width="22.5703125" style="446" customWidth="1"/>
    <col min="5640" max="5640" width="28.140625" style="446" customWidth="1"/>
    <col min="5641" max="5888" width="9.140625" style="446"/>
    <col min="5889" max="5889" width="10" style="446" customWidth="1"/>
    <col min="5890" max="5890" width="5.42578125" style="446" customWidth="1"/>
    <col min="5891" max="5891" width="9.140625" style="446"/>
    <col min="5892" max="5892" width="31.7109375" style="446" customWidth="1"/>
    <col min="5893" max="5893" width="9.140625" style="446"/>
    <col min="5894" max="5894" width="0" style="446" hidden="1" customWidth="1"/>
    <col min="5895" max="5895" width="22.5703125" style="446" customWidth="1"/>
    <col min="5896" max="5896" width="28.140625" style="446" customWidth="1"/>
    <col min="5897" max="6144" width="9.140625" style="446"/>
    <col min="6145" max="6145" width="10" style="446" customWidth="1"/>
    <col min="6146" max="6146" width="5.42578125" style="446" customWidth="1"/>
    <col min="6147" max="6147" width="9.140625" style="446"/>
    <col min="6148" max="6148" width="31.7109375" style="446" customWidth="1"/>
    <col min="6149" max="6149" width="9.140625" style="446"/>
    <col min="6150" max="6150" width="0" style="446" hidden="1" customWidth="1"/>
    <col min="6151" max="6151" width="22.5703125" style="446" customWidth="1"/>
    <col min="6152" max="6152" width="28.140625" style="446" customWidth="1"/>
    <col min="6153" max="6400" width="9.140625" style="446"/>
    <col min="6401" max="6401" width="10" style="446" customWidth="1"/>
    <col min="6402" max="6402" width="5.42578125" style="446" customWidth="1"/>
    <col min="6403" max="6403" width="9.140625" style="446"/>
    <col min="6404" max="6404" width="31.7109375" style="446" customWidth="1"/>
    <col min="6405" max="6405" width="9.140625" style="446"/>
    <col min="6406" max="6406" width="0" style="446" hidden="1" customWidth="1"/>
    <col min="6407" max="6407" width="22.5703125" style="446" customWidth="1"/>
    <col min="6408" max="6408" width="28.140625" style="446" customWidth="1"/>
    <col min="6409" max="6656" width="9.140625" style="446"/>
    <col min="6657" max="6657" width="10" style="446" customWidth="1"/>
    <col min="6658" max="6658" width="5.42578125" style="446" customWidth="1"/>
    <col min="6659" max="6659" width="9.140625" style="446"/>
    <col min="6660" max="6660" width="31.7109375" style="446" customWidth="1"/>
    <col min="6661" max="6661" width="9.140625" style="446"/>
    <col min="6662" max="6662" width="0" style="446" hidden="1" customWidth="1"/>
    <col min="6663" max="6663" width="22.5703125" style="446" customWidth="1"/>
    <col min="6664" max="6664" width="28.140625" style="446" customWidth="1"/>
    <col min="6665" max="6912" width="9.140625" style="446"/>
    <col min="6913" max="6913" width="10" style="446" customWidth="1"/>
    <col min="6914" max="6914" width="5.42578125" style="446" customWidth="1"/>
    <col min="6915" max="6915" width="9.140625" style="446"/>
    <col min="6916" max="6916" width="31.7109375" style="446" customWidth="1"/>
    <col min="6917" max="6917" width="9.140625" style="446"/>
    <col min="6918" max="6918" width="0" style="446" hidden="1" customWidth="1"/>
    <col min="6919" max="6919" width="22.5703125" style="446" customWidth="1"/>
    <col min="6920" max="6920" width="28.140625" style="446" customWidth="1"/>
    <col min="6921" max="7168" width="9.140625" style="446"/>
    <col min="7169" max="7169" width="10" style="446" customWidth="1"/>
    <col min="7170" max="7170" width="5.42578125" style="446" customWidth="1"/>
    <col min="7171" max="7171" width="9.140625" style="446"/>
    <col min="7172" max="7172" width="31.7109375" style="446" customWidth="1"/>
    <col min="7173" max="7173" width="9.140625" style="446"/>
    <col min="7174" max="7174" width="0" style="446" hidden="1" customWidth="1"/>
    <col min="7175" max="7175" width="22.5703125" style="446" customWidth="1"/>
    <col min="7176" max="7176" width="28.140625" style="446" customWidth="1"/>
    <col min="7177" max="7424" width="9.140625" style="446"/>
    <col min="7425" max="7425" width="10" style="446" customWidth="1"/>
    <col min="7426" max="7426" width="5.42578125" style="446" customWidth="1"/>
    <col min="7427" max="7427" width="9.140625" style="446"/>
    <col min="7428" max="7428" width="31.7109375" style="446" customWidth="1"/>
    <col min="7429" max="7429" width="9.140625" style="446"/>
    <col min="7430" max="7430" width="0" style="446" hidden="1" customWidth="1"/>
    <col min="7431" max="7431" width="22.5703125" style="446" customWidth="1"/>
    <col min="7432" max="7432" width="28.140625" style="446" customWidth="1"/>
    <col min="7433" max="7680" width="9.140625" style="446"/>
    <col min="7681" max="7681" width="10" style="446" customWidth="1"/>
    <col min="7682" max="7682" width="5.42578125" style="446" customWidth="1"/>
    <col min="7683" max="7683" width="9.140625" style="446"/>
    <col min="7684" max="7684" width="31.7109375" style="446" customWidth="1"/>
    <col min="7685" max="7685" width="9.140625" style="446"/>
    <col min="7686" max="7686" width="0" style="446" hidden="1" customWidth="1"/>
    <col min="7687" max="7687" width="22.5703125" style="446" customWidth="1"/>
    <col min="7688" max="7688" width="28.140625" style="446" customWidth="1"/>
    <col min="7689" max="7936" width="9.140625" style="446"/>
    <col min="7937" max="7937" width="10" style="446" customWidth="1"/>
    <col min="7938" max="7938" width="5.42578125" style="446" customWidth="1"/>
    <col min="7939" max="7939" width="9.140625" style="446"/>
    <col min="7940" max="7940" width="31.7109375" style="446" customWidth="1"/>
    <col min="7941" max="7941" width="9.140625" style="446"/>
    <col min="7942" max="7942" width="0" style="446" hidden="1" customWidth="1"/>
    <col min="7943" max="7943" width="22.5703125" style="446" customWidth="1"/>
    <col min="7944" max="7944" width="28.140625" style="446" customWidth="1"/>
    <col min="7945" max="8192" width="9.140625" style="446"/>
    <col min="8193" max="8193" width="10" style="446" customWidth="1"/>
    <col min="8194" max="8194" width="5.42578125" style="446" customWidth="1"/>
    <col min="8195" max="8195" width="9.140625" style="446"/>
    <col min="8196" max="8196" width="31.7109375" style="446" customWidth="1"/>
    <col min="8197" max="8197" width="9.140625" style="446"/>
    <col min="8198" max="8198" width="0" style="446" hidden="1" customWidth="1"/>
    <col min="8199" max="8199" width="22.5703125" style="446" customWidth="1"/>
    <col min="8200" max="8200" width="28.140625" style="446" customWidth="1"/>
    <col min="8201" max="8448" width="9.140625" style="446"/>
    <col min="8449" max="8449" width="10" style="446" customWidth="1"/>
    <col min="8450" max="8450" width="5.42578125" style="446" customWidth="1"/>
    <col min="8451" max="8451" width="9.140625" style="446"/>
    <col min="8452" max="8452" width="31.7109375" style="446" customWidth="1"/>
    <col min="8453" max="8453" width="9.140625" style="446"/>
    <col min="8454" max="8454" width="0" style="446" hidden="1" customWidth="1"/>
    <col min="8455" max="8455" width="22.5703125" style="446" customWidth="1"/>
    <col min="8456" max="8456" width="28.140625" style="446" customWidth="1"/>
    <col min="8457" max="8704" width="9.140625" style="446"/>
    <col min="8705" max="8705" width="10" style="446" customWidth="1"/>
    <col min="8706" max="8706" width="5.42578125" style="446" customWidth="1"/>
    <col min="8707" max="8707" width="9.140625" style="446"/>
    <col min="8708" max="8708" width="31.7109375" style="446" customWidth="1"/>
    <col min="8709" max="8709" width="9.140625" style="446"/>
    <col min="8710" max="8710" width="0" style="446" hidden="1" customWidth="1"/>
    <col min="8711" max="8711" width="22.5703125" style="446" customWidth="1"/>
    <col min="8712" max="8712" width="28.140625" style="446" customWidth="1"/>
    <col min="8713" max="8960" width="9.140625" style="446"/>
    <col min="8961" max="8961" width="10" style="446" customWidth="1"/>
    <col min="8962" max="8962" width="5.42578125" style="446" customWidth="1"/>
    <col min="8963" max="8963" width="9.140625" style="446"/>
    <col min="8964" max="8964" width="31.7109375" style="446" customWidth="1"/>
    <col min="8965" max="8965" width="9.140625" style="446"/>
    <col min="8966" max="8966" width="0" style="446" hidden="1" customWidth="1"/>
    <col min="8967" max="8967" width="22.5703125" style="446" customWidth="1"/>
    <col min="8968" max="8968" width="28.140625" style="446" customWidth="1"/>
    <col min="8969" max="9216" width="9.140625" style="446"/>
    <col min="9217" max="9217" width="10" style="446" customWidth="1"/>
    <col min="9218" max="9218" width="5.42578125" style="446" customWidth="1"/>
    <col min="9219" max="9219" width="9.140625" style="446"/>
    <col min="9220" max="9220" width="31.7109375" style="446" customWidth="1"/>
    <col min="9221" max="9221" width="9.140625" style="446"/>
    <col min="9222" max="9222" width="0" style="446" hidden="1" customWidth="1"/>
    <col min="9223" max="9223" width="22.5703125" style="446" customWidth="1"/>
    <col min="9224" max="9224" width="28.140625" style="446" customWidth="1"/>
    <col min="9225" max="9472" width="9.140625" style="446"/>
    <col min="9473" max="9473" width="10" style="446" customWidth="1"/>
    <col min="9474" max="9474" width="5.42578125" style="446" customWidth="1"/>
    <col min="9475" max="9475" width="9.140625" style="446"/>
    <col min="9476" max="9476" width="31.7109375" style="446" customWidth="1"/>
    <col min="9477" max="9477" width="9.140625" style="446"/>
    <col min="9478" max="9478" width="0" style="446" hidden="1" customWidth="1"/>
    <col min="9479" max="9479" width="22.5703125" style="446" customWidth="1"/>
    <col min="9480" max="9480" width="28.140625" style="446" customWidth="1"/>
    <col min="9481" max="9728" width="9.140625" style="446"/>
    <col min="9729" max="9729" width="10" style="446" customWidth="1"/>
    <col min="9730" max="9730" width="5.42578125" style="446" customWidth="1"/>
    <col min="9731" max="9731" width="9.140625" style="446"/>
    <col min="9732" max="9732" width="31.7109375" style="446" customWidth="1"/>
    <col min="9733" max="9733" width="9.140625" style="446"/>
    <col min="9734" max="9734" width="0" style="446" hidden="1" customWidth="1"/>
    <col min="9735" max="9735" width="22.5703125" style="446" customWidth="1"/>
    <col min="9736" max="9736" width="28.140625" style="446" customWidth="1"/>
    <col min="9737" max="9984" width="9.140625" style="446"/>
    <col min="9985" max="9985" width="10" style="446" customWidth="1"/>
    <col min="9986" max="9986" width="5.42578125" style="446" customWidth="1"/>
    <col min="9987" max="9987" width="9.140625" style="446"/>
    <col min="9988" max="9988" width="31.7109375" style="446" customWidth="1"/>
    <col min="9989" max="9989" width="9.140625" style="446"/>
    <col min="9990" max="9990" width="0" style="446" hidden="1" customWidth="1"/>
    <col min="9991" max="9991" width="22.5703125" style="446" customWidth="1"/>
    <col min="9992" max="9992" width="28.140625" style="446" customWidth="1"/>
    <col min="9993" max="10240" width="9.140625" style="446"/>
    <col min="10241" max="10241" width="10" style="446" customWidth="1"/>
    <col min="10242" max="10242" width="5.42578125" style="446" customWidth="1"/>
    <col min="10243" max="10243" width="9.140625" style="446"/>
    <col min="10244" max="10244" width="31.7109375" style="446" customWidth="1"/>
    <col min="10245" max="10245" width="9.140625" style="446"/>
    <col min="10246" max="10246" width="0" style="446" hidden="1" customWidth="1"/>
    <col min="10247" max="10247" width="22.5703125" style="446" customWidth="1"/>
    <col min="10248" max="10248" width="28.140625" style="446" customWidth="1"/>
    <col min="10249" max="10496" width="9.140625" style="446"/>
    <col min="10497" max="10497" width="10" style="446" customWidth="1"/>
    <col min="10498" max="10498" width="5.42578125" style="446" customWidth="1"/>
    <col min="10499" max="10499" width="9.140625" style="446"/>
    <col min="10500" max="10500" width="31.7109375" style="446" customWidth="1"/>
    <col min="10501" max="10501" width="9.140625" style="446"/>
    <col min="10502" max="10502" width="0" style="446" hidden="1" customWidth="1"/>
    <col min="10503" max="10503" width="22.5703125" style="446" customWidth="1"/>
    <col min="10504" max="10504" width="28.140625" style="446" customWidth="1"/>
    <col min="10505" max="10752" width="9.140625" style="446"/>
    <col min="10753" max="10753" width="10" style="446" customWidth="1"/>
    <col min="10754" max="10754" width="5.42578125" style="446" customWidth="1"/>
    <col min="10755" max="10755" width="9.140625" style="446"/>
    <col min="10756" max="10756" width="31.7109375" style="446" customWidth="1"/>
    <col min="10757" max="10757" width="9.140625" style="446"/>
    <col min="10758" max="10758" width="0" style="446" hidden="1" customWidth="1"/>
    <col min="10759" max="10759" width="22.5703125" style="446" customWidth="1"/>
    <col min="10760" max="10760" width="28.140625" style="446" customWidth="1"/>
    <col min="10761" max="11008" width="9.140625" style="446"/>
    <col min="11009" max="11009" width="10" style="446" customWidth="1"/>
    <col min="11010" max="11010" width="5.42578125" style="446" customWidth="1"/>
    <col min="11011" max="11011" width="9.140625" style="446"/>
    <col min="11012" max="11012" width="31.7109375" style="446" customWidth="1"/>
    <col min="11013" max="11013" width="9.140625" style="446"/>
    <col min="11014" max="11014" width="0" style="446" hidden="1" customWidth="1"/>
    <col min="11015" max="11015" width="22.5703125" style="446" customWidth="1"/>
    <col min="11016" max="11016" width="28.140625" style="446" customWidth="1"/>
    <col min="11017" max="11264" width="9.140625" style="446"/>
    <col min="11265" max="11265" width="10" style="446" customWidth="1"/>
    <col min="11266" max="11266" width="5.42578125" style="446" customWidth="1"/>
    <col min="11267" max="11267" width="9.140625" style="446"/>
    <col min="11268" max="11268" width="31.7109375" style="446" customWidth="1"/>
    <col min="11269" max="11269" width="9.140625" style="446"/>
    <col min="11270" max="11270" width="0" style="446" hidden="1" customWidth="1"/>
    <col min="11271" max="11271" width="22.5703125" style="446" customWidth="1"/>
    <col min="11272" max="11272" width="28.140625" style="446" customWidth="1"/>
    <col min="11273" max="11520" width="9.140625" style="446"/>
    <col min="11521" max="11521" width="10" style="446" customWidth="1"/>
    <col min="11522" max="11522" width="5.42578125" style="446" customWidth="1"/>
    <col min="11523" max="11523" width="9.140625" style="446"/>
    <col min="11524" max="11524" width="31.7109375" style="446" customWidth="1"/>
    <col min="11525" max="11525" width="9.140625" style="446"/>
    <col min="11526" max="11526" width="0" style="446" hidden="1" customWidth="1"/>
    <col min="11527" max="11527" width="22.5703125" style="446" customWidth="1"/>
    <col min="11528" max="11528" width="28.140625" style="446" customWidth="1"/>
    <col min="11529" max="11776" width="9.140625" style="446"/>
    <col min="11777" max="11777" width="10" style="446" customWidth="1"/>
    <col min="11778" max="11778" width="5.42578125" style="446" customWidth="1"/>
    <col min="11779" max="11779" width="9.140625" style="446"/>
    <col min="11780" max="11780" width="31.7109375" style="446" customWidth="1"/>
    <col min="11781" max="11781" width="9.140625" style="446"/>
    <col min="11782" max="11782" width="0" style="446" hidden="1" customWidth="1"/>
    <col min="11783" max="11783" width="22.5703125" style="446" customWidth="1"/>
    <col min="11784" max="11784" width="28.140625" style="446" customWidth="1"/>
    <col min="11785" max="12032" width="9.140625" style="446"/>
    <col min="12033" max="12033" width="10" style="446" customWidth="1"/>
    <col min="12034" max="12034" width="5.42578125" style="446" customWidth="1"/>
    <col min="12035" max="12035" width="9.140625" style="446"/>
    <col min="12036" max="12036" width="31.7109375" style="446" customWidth="1"/>
    <col min="12037" max="12037" width="9.140625" style="446"/>
    <col min="12038" max="12038" width="0" style="446" hidden="1" customWidth="1"/>
    <col min="12039" max="12039" width="22.5703125" style="446" customWidth="1"/>
    <col min="12040" max="12040" width="28.140625" style="446" customWidth="1"/>
    <col min="12041" max="12288" width="9.140625" style="446"/>
    <col min="12289" max="12289" width="10" style="446" customWidth="1"/>
    <col min="12290" max="12290" width="5.42578125" style="446" customWidth="1"/>
    <col min="12291" max="12291" width="9.140625" style="446"/>
    <col min="12292" max="12292" width="31.7109375" style="446" customWidth="1"/>
    <col min="12293" max="12293" width="9.140625" style="446"/>
    <col min="12294" max="12294" width="0" style="446" hidden="1" customWidth="1"/>
    <col min="12295" max="12295" width="22.5703125" style="446" customWidth="1"/>
    <col min="12296" max="12296" width="28.140625" style="446" customWidth="1"/>
    <col min="12297" max="12544" width="9.140625" style="446"/>
    <col min="12545" max="12545" width="10" style="446" customWidth="1"/>
    <col min="12546" max="12546" width="5.42578125" style="446" customWidth="1"/>
    <col min="12547" max="12547" width="9.140625" style="446"/>
    <col min="12548" max="12548" width="31.7109375" style="446" customWidth="1"/>
    <col min="12549" max="12549" width="9.140625" style="446"/>
    <col min="12550" max="12550" width="0" style="446" hidden="1" customWidth="1"/>
    <col min="12551" max="12551" width="22.5703125" style="446" customWidth="1"/>
    <col min="12552" max="12552" width="28.140625" style="446" customWidth="1"/>
    <col min="12553" max="12800" width="9.140625" style="446"/>
    <col min="12801" max="12801" width="10" style="446" customWidth="1"/>
    <col min="12802" max="12802" width="5.42578125" style="446" customWidth="1"/>
    <col min="12803" max="12803" width="9.140625" style="446"/>
    <col min="12804" max="12804" width="31.7109375" style="446" customWidth="1"/>
    <col min="12805" max="12805" width="9.140625" style="446"/>
    <col min="12806" max="12806" width="0" style="446" hidden="1" customWidth="1"/>
    <col min="12807" max="12807" width="22.5703125" style="446" customWidth="1"/>
    <col min="12808" max="12808" width="28.140625" style="446" customWidth="1"/>
    <col min="12809" max="13056" width="9.140625" style="446"/>
    <col min="13057" max="13057" width="10" style="446" customWidth="1"/>
    <col min="13058" max="13058" width="5.42578125" style="446" customWidth="1"/>
    <col min="13059" max="13059" width="9.140625" style="446"/>
    <col min="13060" max="13060" width="31.7109375" style="446" customWidth="1"/>
    <col min="13061" max="13061" width="9.140625" style="446"/>
    <col min="13062" max="13062" width="0" style="446" hidden="1" customWidth="1"/>
    <col min="13063" max="13063" width="22.5703125" style="446" customWidth="1"/>
    <col min="13064" max="13064" width="28.140625" style="446" customWidth="1"/>
    <col min="13065" max="13312" width="9.140625" style="446"/>
    <col min="13313" max="13313" width="10" style="446" customWidth="1"/>
    <col min="13314" max="13314" width="5.42578125" style="446" customWidth="1"/>
    <col min="13315" max="13315" width="9.140625" style="446"/>
    <col min="13316" max="13316" width="31.7109375" style="446" customWidth="1"/>
    <col min="13317" max="13317" width="9.140625" style="446"/>
    <col min="13318" max="13318" width="0" style="446" hidden="1" customWidth="1"/>
    <col min="13319" max="13319" width="22.5703125" style="446" customWidth="1"/>
    <col min="13320" max="13320" width="28.140625" style="446" customWidth="1"/>
    <col min="13321" max="13568" width="9.140625" style="446"/>
    <col min="13569" max="13569" width="10" style="446" customWidth="1"/>
    <col min="13570" max="13570" width="5.42578125" style="446" customWidth="1"/>
    <col min="13571" max="13571" width="9.140625" style="446"/>
    <col min="13572" max="13572" width="31.7109375" style="446" customWidth="1"/>
    <col min="13573" max="13573" width="9.140625" style="446"/>
    <col min="13574" max="13574" width="0" style="446" hidden="1" customWidth="1"/>
    <col min="13575" max="13575" width="22.5703125" style="446" customWidth="1"/>
    <col min="13576" max="13576" width="28.140625" style="446" customWidth="1"/>
    <col min="13577" max="13824" width="9.140625" style="446"/>
    <col min="13825" max="13825" width="10" style="446" customWidth="1"/>
    <col min="13826" max="13826" width="5.42578125" style="446" customWidth="1"/>
    <col min="13827" max="13827" width="9.140625" style="446"/>
    <col min="13828" max="13828" width="31.7109375" style="446" customWidth="1"/>
    <col min="13829" max="13829" width="9.140625" style="446"/>
    <col min="13830" max="13830" width="0" style="446" hidden="1" customWidth="1"/>
    <col min="13831" max="13831" width="22.5703125" style="446" customWidth="1"/>
    <col min="13832" max="13832" width="28.140625" style="446" customWidth="1"/>
    <col min="13833" max="14080" width="9.140625" style="446"/>
    <col min="14081" max="14081" width="10" style="446" customWidth="1"/>
    <col min="14082" max="14082" width="5.42578125" style="446" customWidth="1"/>
    <col min="14083" max="14083" width="9.140625" style="446"/>
    <col min="14084" max="14084" width="31.7109375" style="446" customWidth="1"/>
    <col min="14085" max="14085" width="9.140625" style="446"/>
    <col min="14086" max="14086" width="0" style="446" hidden="1" customWidth="1"/>
    <col min="14087" max="14087" width="22.5703125" style="446" customWidth="1"/>
    <col min="14088" max="14088" width="28.140625" style="446" customWidth="1"/>
    <col min="14089" max="14336" width="9.140625" style="446"/>
    <col min="14337" max="14337" width="10" style="446" customWidth="1"/>
    <col min="14338" max="14338" width="5.42578125" style="446" customWidth="1"/>
    <col min="14339" max="14339" width="9.140625" style="446"/>
    <col min="14340" max="14340" width="31.7109375" style="446" customWidth="1"/>
    <col min="14341" max="14341" width="9.140625" style="446"/>
    <col min="14342" max="14342" width="0" style="446" hidden="1" customWidth="1"/>
    <col min="14343" max="14343" width="22.5703125" style="446" customWidth="1"/>
    <col min="14344" max="14344" width="28.140625" style="446" customWidth="1"/>
    <col min="14345" max="14592" width="9.140625" style="446"/>
    <col min="14593" max="14593" width="10" style="446" customWidth="1"/>
    <col min="14594" max="14594" width="5.42578125" style="446" customWidth="1"/>
    <col min="14595" max="14595" width="9.140625" style="446"/>
    <col min="14596" max="14596" width="31.7109375" style="446" customWidth="1"/>
    <col min="14597" max="14597" width="9.140625" style="446"/>
    <col min="14598" max="14598" width="0" style="446" hidden="1" customWidth="1"/>
    <col min="14599" max="14599" width="22.5703125" style="446" customWidth="1"/>
    <col min="14600" max="14600" width="28.140625" style="446" customWidth="1"/>
    <col min="14601" max="14848" width="9.140625" style="446"/>
    <col min="14849" max="14849" width="10" style="446" customWidth="1"/>
    <col min="14850" max="14850" width="5.42578125" style="446" customWidth="1"/>
    <col min="14851" max="14851" width="9.140625" style="446"/>
    <col min="14852" max="14852" width="31.7109375" style="446" customWidth="1"/>
    <col min="14853" max="14853" width="9.140625" style="446"/>
    <col min="14854" max="14854" width="0" style="446" hidden="1" customWidth="1"/>
    <col min="14855" max="14855" width="22.5703125" style="446" customWidth="1"/>
    <col min="14856" max="14856" width="28.140625" style="446" customWidth="1"/>
    <col min="14857" max="15104" width="9.140625" style="446"/>
    <col min="15105" max="15105" width="10" style="446" customWidth="1"/>
    <col min="15106" max="15106" width="5.42578125" style="446" customWidth="1"/>
    <col min="15107" max="15107" width="9.140625" style="446"/>
    <col min="15108" max="15108" width="31.7109375" style="446" customWidth="1"/>
    <col min="15109" max="15109" width="9.140625" style="446"/>
    <col min="15110" max="15110" width="0" style="446" hidden="1" customWidth="1"/>
    <col min="15111" max="15111" width="22.5703125" style="446" customWidth="1"/>
    <col min="15112" max="15112" width="28.140625" style="446" customWidth="1"/>
    <col min="15113" max="15360" width="9.140625" style="446"/>
    <col min="15361" max="15361" width="10" style="446" customWidth="1"/>
    <col min="15362" max="15362" width="5.42578125" style="446" customWidth="1"/>
    <col min="15363" max="15363" width="9.140625" style="446"/>
    <col min="15364" max="15364" width="31.7109375" style="446" customWidth="1"/>
    <col min="15365" max="15365" width="9.140625" style="446"/>
    <col min="15366" max="15366" width="0" style="446" hidden="1" customWidth="1"/>
    <col min="15367" max="15367" width="22.5703125" style="446" customWidth="1"/>
    <col min="15368" max="15368" width="28.140625" style="446" customWidth="1"/>
    <col min="15369" max="15616" width="9.140625" style="446"/>
    <col min="15617" max="15617" width="10" style="446" customWidth="1"/>
    <col min="15618" max="15618" width="5.42578125" style="446" customWidth="1"/>
    <col min="15619" max="15619" width="9.140625" style="446"/>
    <col min="15620" max="15620" width="31.7109375" style="446" customWidth="1"/>
    <col min="15621" max="15621" width="9.140625" style="446"/>
    <col min="15622" max="15622" width="0" style="446" hidden="1" customWidth="1"/>
    <col min="15623" max="15623" width="22.5703125" style="446" customWidth="1"/>
    <col min="15624" max="15624" width="28.140625" style="446" customWidth="1"/>
    <col min="15625" max="15872" width="9.140625" style="446"/>
    <col min="15873" max="15873" width="10" style="446" customWidth="1"/>
    <col min="15874" max="15874" width="5.42578125" style="446" customWidth="1"/>
    <col min="15875" max="15875" width="9.140625" style="446"/>
    <col min="15876" max="15876" width="31.7109375" style="446" customWidth="1"/>
    <col min="15877" max="15877" width="9.140625" style="446"/>
    <col min="15878" max="15878" width="0" style="446" hidden="1" customWidth="1"/>
    <col min="15879" max="15879" width="22.5703125" style="446" customWidth="1"/>
    <col min="15880" max="15880" width="28.140625" style="446" customWidth="1"/>
    <col min="15881" max="16128" width="9.140625" style="446"/>
    <col min="16129" max="16129" width="10" style="446" customWidth="1"/>
    <col min="16130" max="16130" width="5.42578125" style="446" customWidth="1"/>
    <col min="16131" max="16131" width="9.140625" style="446"/>
    <col min="16132" max="16132" width="31.7109375" style="446" customWidth="1"/>
    <col min="16133" max="16133" width="9.140625" style="446"/>
    <col min="16134" max="16134" width="0" style="446" hidden="1" customWidth="1"/>
    <col min="16135" max="16135" width="22.5703125" style="446" customWidth="1"/>
    <col min="16136" max="16136" width="28.140625" style="446" customWidth="1"/>
    <col min="16137" max="16384" width="9.140625" style="446"/>
  </cols>
  <sheetData>
    <row r="1" spans="1:8" ht="18">
      <c r="A1" s="629" t="s">
        <v>1041</v>
      </c>
      <c r="B1" s="630"/>
      <c r="C1" s="630"/>
      <c r="D1" s="630"/>
      <c r="E1" s="630"/>
      <c r="F1" s="630"/>
      <c r="G1" s="630"/>
      <c r="H1" s="631"/>
    </row>
    <row r="2" spans="1:8" ht="15.75">
      <c r="A2" s="632" t="s">
        <v>1010</v>
      </c>
      <c r="B2" s="633"/>
      <c r="C2" s="633"/>
      <c r="D2" s="633"/>
      <c r="E2" s="633"/>
      <c r="F2" s="633"/>
      <c r="G2" s="633"/>
      <c r="H2" s="634"/>
    </row>
    <row r="3" spans="1:8" ht="18">
      <c r="A3" s="635" t="s">
        <v>983</v>
      </c>
      <c r="B3" s="636"/>
      <c r="C3" s="636"/>
      <c r="D3" s="636"/>
      <c r="E3" s="636"/>
      <c r="F3" s="636"/>
      <c r="G3" s="636"/>
      <c r="H3" s="637"/>
    </row>
    <row r="4" spans="1:8" ht="15">
      <c r="A4" s="394"/>
      <c r="B4" s="462"/>
      <c r="C4" s="462"/>
      <c r="D4" s="462"/>
      <c r="E4" s="462"/>
      <c r="F4" s="462"/>
      <c r="G4" s="462"/>
      <c r="H4" s="395"/>
    </row>
    <row r="5" spans="1:8" ht="15">
      <c r="A5" s="394"/>
      <c r="B5" s="462"/>
      <c r="C5" s="462"/>
      <c r="D5" s="462"/>
      <c r="E5" s="462"/>
      <c r="F5" s="462"/>
      <c r="G5" s="462"/>
      <c r="H5" s="395"/>
    </row>
    <row r="6" spans="1:8" ht="15">
      <c r="A6" s="447" t="s">
        <v>1050</v>
      </c>
      <c r="B6" s="448"/>
      <c r="C6" s="449"/>
      <c r="D6" s="396"/>
      <c r="E6" s="396"/>
      <c r="F6" s="396"/>
      <c r="G6" s="396"/>
      <c r="H6" s="397"/>
    </row>
    <row r="7" spans="1:8" ht="15">
      <c r="A7" s="450" t="s">
        <v>1023</v>
      </c>
      <c r="B7" s="466"/>
      <c r="C7" s="467"/>
      <c r="D7" s="468"/>
      <c r="E7" s="468"/>
      <c r="F7" s="468"/>
      <c r="G7" s="468"/>
      <c r="H7" s="398"/>
    </row>
    <row r="8" spans="1:8" ht="15">
      <c r="A8" s="450" t="s">
        <v>1024</v>
      </c>
      <c r="B8" s="466"/>
      <c r="C8" s="467"/>
      <c r="D8" s="468"/>
      <c r="E8" s="468"/>
      <c r="F8" s="468"/>
      <c r="G8" s="468"/>
      <c r="H8" s="398"/>
    </row>
    <row r="9" spans="1:8" ht="15">
      <c r="A9" s="451" t="str">
        <f>'BDI SERVIÇOS - N_DES.'!A9</f>
        <v>DATA: FEVEREIRO/2022</v>
      </c>
      <c r="B9" s="452"/>
      <c r="C9" s="453"/>
      <c r="D9" s="399"/>
      <c r="E9" s="399"/>
      <c r="F9" s="399"/>
      <c r="G9" s="399"/>
      <c r="H9" s="400"/>
    </row>
    <row r="10" spans="1:8" ht="15.75">
      <c r="A10" s="638" t="s">
        <v>984</v>
      </c>
      <c r="B10" s="639"/>
      <c r="C10" s="639"/>
      <c r="D10" s="639"/>
      <c r="E10" s="639"/>
      <c r="F10" s="639"/>
      <c r="G10" s="639"/>
      <c r="H10" s="640"/>
    </row>
    <row r="11" spans="1:8" ht="15.75">
      <c r="A11" s="638" t="s">
        <v>985</v>
      </c>
      <c r="B11" s="639"/>
      <c r="C11" s="639"/>
      <c r="D11" s="639"/>
      <c r="E11" s="639"/>
      <c r="F11" s="639"/>
      <c r="G11" s="639"/>
      <c r="H11" s="640"/>
    </row>
    <row r="12" spans="1:8" ht="27" customHeight="1">
      <c r="A12" s="641" t="s">
        <v>1009</v>
      </c>
      <c r="B12" s="642"/>
      <c r="C12" s="642"/>
      <c r="D12" s="642"/>
      <c r="E12" s="642"/>
      <c r="F12" s="642"/>
      <c r="G12" s="642"/>
      <c r="H12" s="643"/>
    </row>
    <row r="13" spans="1:8" ht="15.75" customHeight="1">
      <c r="A13" s="644" t="s">
        <v>1037</v>
      </c>
      <c r="B13" s="644"/>
      <c r="C13" s="644"/>
      <c r="D13" s="644"/>
      <c r="E13" s="644"/>
      <c r="F13" s="644"/>
      <c r="G13" s="644"/>
      <c r="H13" s="644"/>
    </row>
    <row r="14" spans="1:8" ht="15" customHeight="1">
      <c r="A14" s="645" t="s">
        <v>157</v>
      </c>
      <c r="B14" s="645" t="s">
        <v>9</v>
      </c>
      <c r="C14" s="645"/>
      <c r="D14" s="645"/>
      <c r="E14" s="645"/>
      <c r="F14" s="509"/>
      <c r="G14" s="401" t="s">
        <v>987</v>
      </c>
      <c r="H14" s="401" t="s">
        <v>988</v>
      </c>
    </row>
    <row r="15" spans="1:8" ht="15">
      <c r="A15" s="645"/>
      <c r="B15" s="645"/>
      <c r="C15" s="645"/>
      <c r="D15" s="645"/>
      <c r="E15" s="645"/>
      <c r="F15" s="509"/>
      <c r="G15" s="401" t="s">
        <v>989</v>
      </c>
      <c r="H15" s="401" t="s">
        <v>990</v>
      </c>
    </row>
    <row r="16" spans="1:8" ht="15">
      <c r="A16" s="402"/>
      <c r="B16" s="646" t="s">
        <v>991</v>
      </c>
      <c r="C16" s="647"/>
      <c r="D16" s="648"/>
      <c r="E16" s="403"/>
      <c r="F16" s="480"/>
      <c r="G16" s="404">
        <f>SUM(G17:G20)</f>
        <v>5.63</v>
      </c>
      <c r="H16" s="405" t="s">
        <v>992</v>
      </c>
    </row>
    <row r="17" spans="1:8" ht="15">
      <c r="A17" s="406" t="s">
        <v>877</v>
      </c>
      <c r="B17" s="649" t="s">
        <v>993</v>
      </c>
      <c r="C17" s="650"/>
      <c r="D17" s="651"/>
      <c r="E17" s="407"/>
      <c r="F17" s="408">
        <f>G17/100</f>
        <v>3.4500000000000003E-2</v>
      </c>
      <c r="G17" s="409">
        <v>3.45</v>
      </c>
      <c r="H17" s="409"/>
    </row>
    <row r="18" spans="1:8" ht="15">
      <c r="A18" s="410" t="s">
        <v>994</v>
      </c>
      <c r="B18" s="626" t="s">
        <v>995</v>
      </c>
      <c r="C18" s="627"/>
      <c r="D18" s="628"/>
      <c r="E18" s="411"/>
      <c r="F18" s="410">
        <f t="shared" ref="F18:F29" si="0">G18/100</f>
        <v>4.7999999999999996E-3</v>
      </c>
      <c r="G18" s="412">
        <v>0.48</v>
      </c>
      <c r="H18" s="412"/>
    </row>
    <row r="19" spans="1:8" ht="15">
      <c r="A19" s="410" t="s">
        <v>883</v>
      </c>
      <c r="B19" s="626" t="s">
        <v>996</v>
      </c>
      <c r="C19" s="627"/>
      <c r="D19" s="628"/>
      <c r="E19" s="411"/>
      <c r="F19" s="413">
        <f t="shared" si="0"/>
        <v>8.5000000000000006E-3</v>
      </c>
      <c r="G19" s="412">
        <v>0.85</v>
      </c>
      <c r="H19" s="412"/>
    </row>
    <row r="20" spans="1:8" ht="15">
      <c r="A20" s="414" t="s">
        <v>886</v>
      </c>
      <c r="B20" s="654" t="s">
        <v>997</v>
      </c>
      <c r="C20" s="655"/>
      <c r="D20" s="656"/>
      <c r="E20" s="415"/>
      <c r="F20" s="414">
        <f t="shared" si="0"/>
        <v>8.5000000000000006E-3</v>
      </c>
      <c r="G20" s="416">
        <v>0.85</v>
      </c>
      <c r="H20" s="417"/>
    </row>
    <row r="21" spans="1:8" ht="15">
      <c r="A21" s="402" t="s">
        <v>889</v>
      </c>
      <c r="B21" s="646" t="s">
        <v>998</v>
      </c>
      <c r="C21" s="647"/>
      <c r="D21" s="648"/>
      <c r="E21" s="403"/>
      <c r="F21" s="418">
        <f t="shared" si="0"/>
        <v>5.1100000000000007E-2</v>
      </c>
      <c r="G21" s="404">
        <f>G22</f>
        <v>5.1100000000000003</v>
      </c>
      <c r="H21" s="405" t="s">
        <v>992</v>
      </c>
    </row>
    <row r="22" spans="1:8" ht="15">
      <c r="A22" s="406"/>
      <c r="B22" s="649" t="s">
        <v>999</v>
      </c>
      <c r="C22" s="650"/>
      <c r="D22" s="651"/>
      <c r="E22" s="407"/>
      <c r="F22" s="408">
        <f t="shared" si="0"/>
        <v>5.1100000000000007E-2</v>
      </c>
      <c r="G22" s="409">
        <v>5.1100000000000003</v>
      </c>
      <c r="H22" s="409"/>
    </row>
    <row r="23" spans="1:8" ht="15">
      <c r="A23" s="414"/>
      <c r="B23" s="654"/>
      <c r="C23" s="655"/>
      <c r="D23" s="656"/>
      <c r="E23" s="415"/>
      <c r="F23" s="414"/>
      <c r="G23" s="416"/>
      <c r="H23" s="417"/>
    </row>
    <row r="24" spans="1:8" ht="15">
      <c r="A24" s="419"/>
      <c r="B24" s="652" t="s">
        <v>1000</v>
      </c>
      <c r="C24" s="652"/>
      <c r="D24" s="653"/>
      <c r="E24" s="420"/>
      <c r="F24" s="419">
        <f t="shared" si="0"/>
        <v>0.1074</v>
      </c>
      <c r="G24" s="421">
        <f>G21+G16</f>
        <v>10.74</v>
      </c>
      <c r="H24" s="422"/>
    </row>
    <row r="25" spans="1:8" ht="15">
      <c r="A25" s="423" t="s">
        <v>892</v>
      </c>
      <c r="B25" s="657" t="s">
        <v>1001</v>
      </c>
      <c r="C25" s="658"/>
      <c r="D25" s="659"/>
      <c r="E25" s="424"/>
      <c r="F25" s="408">
        <f t="shared" si="0"/>
        <v>3.6499999999999998E-2</v>
      </c>
      <c r="G25" s="425">
        <f>SUM(G26:G29)</f>
        <v>3.65</v>
      </c>
      <c r="H25" s="426" t="s">
        <v>992</v>
      </c>
    </row>
    <row r="26" spans="1:8" ht="15">
      <c r="A26" s="410"/>
      <c r="B26" s="626" t="s">
        <v>894</v>
      </c>
      <c r="C26" s="627"/>
      <c r="D26" s="628"/>
      <c r="E26" s="411"/>
      <c r="F26" s="413">
        <f t="shared" si="0"/>
        <v>6.5000000000000006E-3</v>
      </c>
      <c r="G26" s="412">
        <v>0.65</v>
      </c>
      <c r="H26" s="412"/>
    </row>
    <row r="27" spans="1:8" ht="15">
      <c r="A27" s="410"/>
      <c r="B27" s="626" t="s">
        <v>895</v>
      </c>
      <c r="C27" s="627"/>
      <c r="D27" s="628"/>
      <c r="E27" s="411"/>
      <c r="F27" s="413">
        <f t="shared" si="0"/>
        <v>0.03</v>
      </c>
      <c r="G27" s="412">
        <v>3</v>
      </c>
      <c r="H27" s="412"/>
    </row>
    <row r="28" spans="1:8" ht="15">
      <c r="A28" s="410"/>
      <c r="B28" s="626" t="s">
        <v>1002</v>
      </c>
      <c r="C28" s="627"/>
      <c r="D28" s="628"/>
      <c r="E28" s="411"/>
      <c r="F28" s="413">
        <f t="shared" si="0"/>
        <v>0</v>
      </c>
      <c r="G28" s="412">
        <v>0</v>
      </c>
      <c r="H28" s="412"/>
    </row>
    <row r="29" spans="1:8" ht="15">
      <c r="A29" s="410"/>
      <c r="B29" s="626" t="s">
        <v>1003</v>
      </c>
      <c r="C29" s="626"/>
      <c r="D29" s="660"/>
      <c r="E29" s="427"/>
      <c r="F29" s="413">
        <f t="shared" si="0"/>
        <v>0</v>
      </c>
      <c r="G29" s="412">
        <v>0</v>
      </c>
      <c r="H29" s="412"/>
    </row>
    <row r="30" spans="1:8" ht="15">
      <c r="A30" s="414"/>
      <c r="B30" s="428"/>
      <c r="C30" s="429"/>
      <c r="D30" s="429"/>
      <c r="E30" s="430"/>
      <c r="F30" s="414"/>
      <c r="G30" s="416"/>
      <c r="H30" s="416"/>
    </row>
    <row r="31" spans="1:8" ht="15">
      <c r="A31" s="419"/>
      <c r="B31" s="652" t="s">
        <v>1004</v>
      </c>
      <c r="C31" s="652"/>
      <c r="D31" s="653"/>
      <c r="E31" s="420"/>
      <c r="F31" s="419"/>
      <c r="G31" s="422">
        <f>(((1+F17+F18+F19)*(1+F20)*(1+F21)/(1-F25))-1)*100</f>
        <v>15.278047942916405</v>
      </c>
      <c r="H31" s="431"/>
    </row>
    <row r="32" spans="1:8" ht="14.25" customHeight="1">
      <c r="A32" s="406"/>
      <c r="B32" s="649" t="s">
        <v>1005</v>
      </c>
      <c r="C32" s="649"/>
      <c r="D32" s="665"/>
      <c r="E32" s="432"/>
      <c r="F32" s="406"/>
      <c r="G32" s="409">
        <v>100</v>
      </c>
      <c r="H32" s="409"/>
    </row>
    <row r="33" spans="1:8" ht="15" customHeight="1">
      <c r="A33" s="410"/>
      <c r="B33" s="626"/>
      <c r="C33" s="627"/>
      <c r="D33" s="628"/>
      <c r="E33" s="411"/>
      <c r="F33" s="410"/>
      <c r="G33" s="433"/>
      <c r="H33" s="433"/>
    </row>
    <row r="34" spans="1:8" ht="15">
      <c r="A34" s="410"/>
      <c r="B34" s="626" t="s">
        <v>1006</v>
      </c>
      <c r="C34" s="660"/>
      <c r="D34" s="434" t="s">
        <v>1007</v>
      </c>
      <c r="E34" s="666">
        <v>-1</v>
      </c>
      <c r="F34" s="410"/>
      <c r="G34" s="435">
        <f>G31</f>
        <v>15.278047942916405</v>
      </c>
      <c r="H34" s="433"/>
    </row>
    <row r="35" spans="1:8" ht="15">
      <c r="A35" s="414"/>
      <c r="B35" s="436"/>
      <c r="C35" s="437"/>
      <c r="D35" s="438" t="s">
        <v>1008</v>
      </c>
      <c r="E35" s="667"/>
      <c r="F35" s="439"/>
      <c r="G35" s="440"/>
      <c r="H35" s="440"/>
    </row>
    <row r="36" spans="1:8" ht="15">
      <c r="A36" s="668" t="s">
        <v>935</v>
      </c>
      <c r="B36" s="669"/>
      <c r="C36" s="669"/>
      <c r="D36" s="669"/>
      <c r="E36" s="672"/>
      <c r="F36" s="481"/>
      <c r="G36" s="661">
        <f>G34</f>
        <v>15.278047942916405</v>
      </c>
      <c r="H36" s="674"/>
    </row>
    <row r="37" spans="1:8" ht="15">
      <c r="A37" s="670"/>
      <c r="B37" s="671"/>
      <c r="C37" s="671"/>
      <c r="D37" s="671"/>
      <c r="E37" s="673"/>
      <c r="F37" s="482"/>
      <c r="G37" s="662"/>
      <c r="H37" s="675"/>
    </row>
    <row r="38" spans="1:8" ht="15">
      <c r="A38" s="454"/>
      <c r="B38" s="454"/>
      <c r="C38" s="454"/>
      <c r="D38" s="454"/>
      <c r="E38" s="454"/>
      <c r="F38" s="454"/>
      <c r="G38" s="454"/>
      <c r="H38" s="454"/>
    </row>
    <row r="39" spans="1:8" ht="15">
      <c r="A39" s="454"/>
      <c r="B39" s="454"/>
      <c r="C39" s="454"/>
      <c r="D39" s="454"/>
      <c r="E39" s="454"/>
      <c r="F39" s="454"/>
      <c r="G39" s="454"/>
      <c r="H39" s="454"/>
    </row>
  </sheetData>
  <mergeCells count="32">
    <mergeCell ref="G36:G37"/>
    <mergeCell ref="H36:H37"/>
    <mergeCell ref="B32:D32"/>
    <mergeCell ref="B33:D33"/>
    <mergeCell ref="B34:C34"/>
    <mergeCell ref="E34:E35"/>
    <mergeCell ref="A36:D37"/>
    <mergeCell ref="E36:E37"/>
    <mergeCell ref="B31:D31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18:D18"/>
    <mergeCell ref="A1:H1"/>
    <mergeCell ref="A2:H2"/>
    <mergeCell ref="A3:H3"/>
    <mergeCell ref="A10:H10"/>
    <mergeCell ref="A11:H11"/>
    <mergeCell ref="A12:H12"/>
    <mergeCell ref="A13:H13"/>
    <mergeCell ref="A14:A15"/>
    <mergeCell ref="B14:E15"/>
    <mergeCell ref="B16:D16"/>
    <mergeCell ref="B17:D1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 scaleWithDoc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18"/>
  <sheetViews>
    <sheetView view="pageBreakPreview" zoomScaleSheetLayoutView="100" workbookViewId="0">
      <selection activeCell="I7" sqref="I7"/>
    </sheetView>
  </sheetViews>
  <sheetFormatPr defaultColWidth="9.140625" defaultRowHeight="12.75"/>
  <cols>
    <col min="1" max="3" width="9.140625" style="393"/>
    <col min="4" max="4" width="48.5703125" style="393" customWidth="1"/>
    <col min="5" max="5" width="26.140625" style="393" customWidth="1"/>
    <col min="6" max="6" width="25.28515625" style="393" customWidth="1"/>
    <col min="7" max="7" width="22.7109375" style="393" customWidth="1"/>
    <col min="8" max="8" width="9.140625" style="393"/>
    <col min="9" max="9" width="12.85546875" style="393" customWidth="1"/>
    <col min="10" max="10" width="14.7109375" style="393" bestFit="1" customWidth="1"/>
    <col min="11" max="16384" width="9.140625" style="393"/>
  </cols>
  <sheetData>
    <row r="1" spans="1:7" ht="14.25">
      <c r="A1" s="469"/>
      <c r="B1" s="470"/>
      <c r="C1" s="689"/>
      <c r="D1" s="689"/>
      <c r="E1" s="689"/>
      <c r="F1" s="689"/>
      <c r="G1" s="690"/>
    </row>
    <row r="2" spans="1:7" ht="14.25">
      <c r="A2" s="471"/>
      <c r="B2" s="315"/>
      <c r="C2" s="691"/>
      <c r="D2" s="691"/>
      <c r="E2" s="691"/>
      <c r="F2" s="691"/>
      <c r="G2" s="692"/>
    </row>
    <row r="3" spans="1:7" ht="23.25">
      <c r="A3" s="471"/>
      <c r="B3" s="315"/>
      <c r="C3" s="693" t="s">
        <v>1018</v>
      </c>
      <c r="D3" s="693"/>
      <c r="E3" s="693"/>
      <c r="F3" s="693"/>
      <c r="G3" s="472"/>
    </row>
    <row r="4" spans="1:7" ht="23.25">
      <c r="A4" s="471"/>
      <c r="B4" s="315"/>
      <c r="C4" s="693" t="s">
        <v>927</v>
      </c>
      <c r="D4" s="691"/>
      <c r="E4" s="691"/>
      <c r="F4" s="691"/>
      <c r="G4" s="692"/>
    </row>
    <row r="5" spans="1:7" ht="14.25">
      <c r="A5" s="471"/>
      <c r="B5" s="315"/>
      <c r="C5" s="318"/>
      <c r="D5" s="318"/>
      <c r="E5" s="318"/>
      <c r="F5" s="318"/>
      <c r="G5" s="473"/>
    </row>
    <row r="6" spans="1:7" ht="7.15" customHeight="1">
      <c r="A6" s="474"/>
      <c r="B6" s="475"/>
      <c r="C6" s="476"/>
      <c r="D6" s="694"/>
      <c r="E6" s="694"/>
      <c r="F6" s="694"/>
      <c r="G6" s="695"/>
    </row>
    <row r="7" spans="1:7" ht="28.9" customHeight="1">
      <c r="A7" s="686" t="s">
        <v>928</v>
      </c>
      <c r="B7" s="687"/>
      <c r="C7" s="687"/>
      <c r="D7" s="687"/>
      <c r="E7" s="687"/>
      <c r="F7" s="687"/>
      <c r="G7" s="688"/>
    </row>
    <row r="8" spans="1:7" ht="28.9" customHeight="1">
      <c r="A8" s="445"/>
      <c r="B8" s="445" t="s">
        <v>1015</v>
      </c>
      <c r="C8" s="445"/>
      <c r="D8" s="445"/>
      <c r="E8" s="445" t="s">
        <v>1017</v>
      </c>
      <c r="F8" s="445" t="s">
        <v>1016</v>
      </c>
      <c r="G8" s="445" t="s">
        <v>1014</v>
      </c>
    </row>
    <row r="9" spans="1:7" ht="28.9" customHeight="1">
      <c r="A9" s="445"/>
      <c r="B9" s="445"/>
      <c r="C9" s="445"/>
      <c r="D9" s="445"/>
      <c r="E9" s="461">
        <v>0.5</v>
      </c>
      <c r="F9" s="461">
        <v>0.5</v>
      </c>
      <c r="G9" s="461">
        <v>1</v>
      </c>
    </row>
    <row r="10" spans="1:7" ht="24.6" customHeight="1">
      <c r="A10" s="457" t="s">
        <v>394</v>
      </c>
      <c r="B10" s="455" t="str">
        <f>VLOOKUP(A10,'ORÇAMENTO_LOT-C-N_DESON'!B$19:N$93,4,0)</f>
        <v>SERVIÇOS PRELIMINARES - INSTALAÇAO DA OBRA</v>
      </c>
      <c r="C10" s="456"/>
      <c r="D10" s="456"/>
      <c r="E10" s="324">
        <f>SUMIF('ORÇAMENTO_LOT-C-N_DESON'!E$19:E$93,'QCI (2)'!B10,'ORÇAMENTO_LOT-C-N_DESON'!N$19:N$93)*E$9</f>
        <v>3158.9850000000001</v>
      </c>
      <c r="F10" s="324">
        <f>SUMIF('ORÇAMENTO_LOT-C-N_DESON'!E$19:E$93,'QCI (2)'!B10,'ORÇAMENTO_LOT-C-N_DESON'!N$19:N$93)*F$9</f>
        <v>3158.9850000000001</v>
      </c>
      <c r="G10" s="324">
        <f>E10+F10</f>
        <v>6317.97</v>
      </c>
    </row>
    <row r="11" spans="1:7" ht="24.6" customHeight="1">
      <c r="A11" s="457" t="s">
        <v>395</v>
      </c>
      <c r="B11" s="455" t="str">
        <f>VLOOKUP(A11,'ORÇAMENTO_LOT-C-N_DESON'!B$19:N$93,4,0)</f>
        <v>TRABALHOS EM TERRA</v>
      </c>
      <c r="C11" s="456"/>
      <c r="D11" s="456"/>
      <c r="E11" s="324">
        <f>SUMIF('ORÇAMENTO_LOT-C-N_DESON'!E$19:E$93,'QCI (2)'!B11,'ORÇAMENTO_LOT-C-N_DESON'!N$19:N$93)*E$9</f>
        <v>54172.774999999994</v>
      </c>
      <c r="F11" s="324">
        <f>SUMIF('ORÇAMENTO_LOT-C-N_DESON'!E$19:E$93,'QCI (2)'!B11,'ORÇAMENTO_LOT-C-N_DESON'!N$19:N$93)*F$9</f>
        <v>54172.774999999994</v>
      </c>
      <c r="G11" s="324">
        <f t="shared" ref="G11:G16" si="0">E11+F11</f>
        <v>108345.54999999999</v>
      </c>
    </row>
    <row r="12" spans="1:7" ht="24.6" customHeight="1">
      <c r="A12" s="457" t="s">
        <v>469</v>
      </c>
      <c r="B12" s="455" t="str">
        <f>VLOOKUP(A12,'ORÇAMENTO_LOT-C-N_DESON'!B$19:N$93,4,0)</f>
        <v>DRENAGEM E OBRAS DE ARTE CORRENTES</v>
      </c>
      <c r="C12" s="456"/>
      <c r="D12" s="456"/>
      <c r="E12" s="324">
        <f>SUMIF('ORÇAMENTO_LOT-C-N_DESON'!E$19:E$93,'QCI (2)'!B12,'ORÇAMENTO_LOT-C-N_DESON'!N$19:N$93)*E$9</f>
        <v>805915.47500000009</v>
      </c>
      <c r="F12" s="324">
        <f>SUMIF('ORÇAMENTO_LOT-C-N_DESON'!E$19:E$93,'QCI (2)'!B12,'ORÇAMENTO_LOT-C-N_DESON'!N$19:N$93)*F$9</f>
        <v>805915.47500000009</v>
      </c>
      <c r="G12" s="324">
        <f t="shared" si="0"/>
        <v>1611830.9500000002</v>
      </c>
    </row>
    <row r="13" spans="1:7" ht="24.6" customHeight="1">
      <c r="A13" s="457" t="s">
        <v>470</v>
      </c>
      <c r="B13" s="455" t="str">
        <f>VLOOKUP(A13,'ORÇAMENTO_LOT-C-N_DESON'!B$19:N$93,4,0)</f>
        <v>PAVIMENTAÇÃO</v>
      </c>
      <c r="C13" s="456"/>
      <c r="D13" s="456"/>
      <c r="E13" s="324">
        <f>SUMIF('ORÇAMENTO_LOT-C-N_DESON'!E$19:E$93,'QCI (2)'!B13,'ORÇAMENTO_LOT-C-N_DESON'!N$19:N$93)*E$9</f>
        <v>290157.92499999999</v>
      </c>
      <c r="F13" s="324">
        <f>SUMIF('ORÇAMENTO_LOT-C-N_DESON'!E$19:E$93,'QCI (2)'!B13,'ORÇAMENTO_LOT-C-N_DESON'!N$19:N$93)*F$9</f>
        <v>290157.92499999999</v>
      </c>
      <c r="G13" s="324">
        <f t="shared" si="0"/>
        <v>580315.85</v>
      </c>
    </row>
    <row r="14" spans="1:7" ht="24.6" customHeight="1">
      <c r="A14" s="457" t="s">
        <v>471</v>
      </c>
      <c r="B14" s="458" t="str">
        <f>VLOOKUP(A14,'ORÇAMENTO_LOT-C-N_DESON'!B$19:N$93,4,0)</f>
        <v>SINALIZAÇÃO</v>
      </c>
      <c r="C14" s="459"/>
      <c r="D14" s="460"/>
      <c r="E14" s="324">
        <f>SUMIF('ORÇAMENTO_LOT-C-N_DESON'!E$19:E$93,'QCI (2)'!B14,'ORÇAMENTO_LOT-C-N_DESON'!N$19:N$93)*E$9</f>
        <v>7334.54</v>
      </c>
      <c r="F14" s="324">
        <f>SUMIF('ORÇAMENTO_LOT-C-N_DESON'!E$19:E$93,'QCI (2)'!B14,'ORÇAMENTO_LOT-C-N_DESON'!N$19:N$93)*F$9</f>
        <v>7334.54</v>
      </c>
      <c r="G14" s="324">
        <f t="shared" si="0"/>
        <v>14669.08</v>
      </c>
    </row>
    <row r="15" spans="1:7" ht="24.6" customHeight="1">
      <c r="A15" s="457" t="s">
        <v>472</v>
      </c>
      <c r="B15" s="455" t="str">
        <f>VLOOKUP(A15,'ORÇAMENTO_LOT-C-N_DESON'!B$19:N$93,4,0)</f>
        <v>CONSERVAÇÃO E OBRAS COMPLEMENTARES</v>
      </c>
      <c r="C15" s="456"/>
      <c r="D15" s="456"/>
      <c r="E15" s="324">
        <f>SUMIF('ORÇAMENTO_LOT-C-N_DESON'!E$19:E$93,'QCI (2)'!B15,'ORÇAMENTO_LOT-C-N_DESON'!N$19:N$93)*E$9</f>
        <v>0</v>
      </c>
      <c r="F15" s="324">
        <f>SUMIF('ORÇAMENTO_LOT-C-N_DESON'!E$19:E$93,'QCI (2)'!B15,'ORÇAMENTO_LOT-C-N_DESON'!N$19:N$93)*F$9</f>
        <v>0</v>
      </c>
      <c r="G15" s="324">
        <f t="shared" si="0"/>
        <v>0</v>
      </c>
    </row>
    <row r="16" spans="1:7" ht="24.6" customHeight="1">
      <c r="A16" s="457" t="s">
        <v>473</v>
      </c>
      <c r="B16" s="455" t="str">
        <f>VLOOKUP(A16,'ORÇAMENTO_LOT-C-N_DESON'!B$19:N$93,4,0)</f>
        <v>ADMINISTRAÇÃO LOCAL</v>
      </c>
      <c r="C16" s="456"/>
      <c r="D16" s="456"/>
      <c r="E16" s="324">
        <f>SUMIF('ORÇAMENTO_LOT-C-N_DESON'!E$19:E$93,'QCI (2)'!B16,'ORÇAMENTO_LOT-C-N_DESON'!N$19:N$93)*E$9</f>
        <v>0</v>
      </c>
      <c r="F16" s="324">
        <f>SUMIF('ORÇAMENTO_LOT-C-N_DESON'!E$19:E$93,'QCI (2)'!B16,'ORÇAMENTO_LOT-C-N_DESON'!N$19:N$93)*F$9</f>
        <v>0</v>
      </c>
      <c r="G16" s="324">
        <f t="shared" si="0"/>
        <v>0</v>
      </c>
    </row>
    <row r="17" spans="1:10" s="441" customFormat="1" ht="40.15" customHeight="1">
      <c r="A17" s="676" t="s">
        <v>935</v>
      </c>
      <c r="B17" s="677"/>
      <c r="C17" s="677"/>
      <c r="D17" s="677"/>
      <c r="E17" s="680">
        <f>SUM(E9:E16)</f>
        <v>1160740.2000000002</v>
      </c>
      <c r="F17" s="682">
        <f>SUM(F10:F16)</f>
        <v>1160739.7000000002</v>
      </c>
      <c r="G17" s="684">
        <f>SUM(G10:G16)</f>
        <v>2321479.4000000004</v>
      </c>
      <c r="I17" s="442"/>
      <c r="J17" s="442"/>
    </row>
    <row r="18" spans="1:10" s="441" customFormat="1" ht="40.15" customHeight="1" thickBot="1">
      <c r="A18" s="678"/>
      <c r="B18" s="679"/>
      <c r="C18" s="679"/>
      <c r="D18" s="679"/>
      <c r="E18" s="681"/>
      <c r="F18" s="683"/>
      <c r="G18" s="685"/>
      <c r="I18" s="442"/>
      <c r="J18" s="442"/>
    </row>
  </sheetData>
  <mergeCells count="10">
    <mergeCell ref="C1:G1"/>
    <mergeCell ref="C2:G2"/>
    <mergeCell ref="C3:F3"/>
    <mergeCell ref="C4:G4"/>
    <mergeCell ref="D6:G6"/>
    <mergeCell ref="A17:D18"/>
    <mergeCell ref="E17:E18"/>
    <mergeCell ref="F17:F18"/>
    <mergeCell ref="G17:G18"/>
    <mergeCell ref="A7:G7"/>
  </mergeCells>
  <pageMargins left="0.70866141732283472" right="0.70866141732283472" top="0.74803149606299213" bottom="0.74803149606299213" header="0.31496062992125984" footer="0.31496062992125984"/>
  <pageSetup paperSize="9" scale="58" fitToHeight="0" orientation="portrait" r:id="rId1"/>
  <headerFooter>
    <oddFooter>&amp;CLuizenil Monteiro LemesEngenheiro CivilCREA 120.727.774-6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N47"/>
  <sheetViews>
    <sheetView showGridLines="0" view="pageBreakPreview" zoomScale="94" zoomScaleNormal="80" zoomScaleSheetLayoutView="94" workbookViewId="0">
      <selection activeCell="A11" sqref="A11:H11"/>
    </sheetView>
  </sheetViews>
  <sheetFormatPr defaultColWidth="9.140625" defaultRowHeight="12.75"/>
  <cols>
    <col min="1" max="1" width="7.7109375" style="290" customWidth="1"/>
    <col min="2" max="2" width="30.140625" style="290" customWidth="1"/>
    <col min="3" max="3" width="10.42578125" style="290" customWidth="1"/>
    <col min="4" max="4" width="9.28515625" style="290" customWidth="1"/>
    <col min="5" max="5" width="11.42578125" style="312" customWidth="1"/>
    <col min="6" max="6" width="12.140625" style="290" customWidth="1"/>
    <col min="7" max="7" width="9.7109375" style="290" customWidth="1"/>
    <col min="8" max="8" width="10.140625" style="290" customWidth="1"/>
    <col min="9" max="9" width="10.5703125" style="290" customWidth="1"/>
    <col min="10" max="10" width="6.28515625" style="290" customWidth="1"/>
    <col min="11" max="11" width="25.140625" style="290" bestFit="1" customWidth="1"/>
    <col min="12" max="256" width="9.140625" style="290"/>
    <col min="257" max="257" width="13.28515625" style="290" customWidth="1"/>
    <col min="258" max="258" width="37.85546875" style="290" customWidth="1"/>
    <col min="259" max="259" width="15.140625" style="290" bestFit="1" customWidth="1"/>
    <col min="260" max="260" width="11" style="290" bestFit="1" customWidth="1"/>
    <col min="261" max="261" width="13.28515625" style="290" customWidth="1"/>
    <col min="262" max="262" width="23.42578125" style="290" customWidth="1"/>
    <col min="263" max="264" width="12" style="290" bestFit="1" customWidth="1"/>
    <col min="265" max="265" width="15.140625" style="290" bestFit="1" customWidth="1"/>
    <col min="266" max="266" width="9.140625" style="290"/>
    <col min="267" max="267" width="25.140625" style="290" bestFit="1" customWidth="1"/>
    <col min="268" max="512" width="9.140625" style="290"/>
    <col min="513" max="513" width="13.28515625" style="290" customWidth="1"/>
    <col min="514" max="514" width="37.85546875" style="290" customWidth="1"/>
    <col min="515" max="515" width="15.140625" style="290" bestFit="1" customWidth="1"/>
    <col min="516" max="516" width="11" style="290" bestFit="1" customWidth="1"/>
    <col min="517" max="517" width="13.28515625" style="290" customWidth="1"/>
    <col min="518" max="518" width="23.42578125" style="290" customWidth="1"/>
    <col min="519" max="520" width="12" style="290" bestFit="1" customWidth="1"/>
    <col min="521" max="521" width="15.140625" style="290" bestFit="1" customWidth="1"/>
    <col min="522" max="522" width="9.140625" style="290"/>
    <col min="523" max="523" width="25.140625" style="290" bestFit="1" customWidth="1"/>
    <col min="524" max="768" width="9.140625" style="290"/>
    <col min="769" max="769" width="13.28515625" style="290" customWidth="1"/>
    <col min="770" max="770" width="37.85546875" style="290" customWidth="1"/>
    <col min="771" max="771" width="15.140625" style="290" bestFit="1" customWidth="1"/>
    <col min="772" max="772" width="11" style="290" bestFit="1" customWidth="1"/>
    <col min="773" max="773" width="13.28515625" style="290" customWidth="1"/>
    <col min="774" max="774" width="23.42578125" style="290" customWidth="1"/>
    <col min="775" max="776" width="12" style="290" bestFit="1" customWidth="1"/>
    <col min="777" max="777" width="15.140625" style="290" bestFit="1" customWidth="1"/>
    <col min="778" max="778" width="9.140625" style="290"/>
    <col min="779" max="779" width="25.140625" style="290" bestFit="1" customWidth="1"/>
    <col min="780" max="1024" width="9.140625" style="290"/>
    <col min="1025" max="1025" width="13.28515625" style="290" customWidth="1"/>
    <col min="1026" max="1026" width="37.85546875" style="290" customWidth="1"/>
    <col min="1027" max="1027" width="15.140625" style="290" bestFit="1" customWidth="1"/>
    <col min="1028" max="1028" width="11" style="290" bestFit="1" customWidth="1"/>
    <col min="1029" max="1029" width="13.28515625" style="290" customWidth="1"/>
    <col min="1030" max="1030" width="23.42578125" style="290" customWidth="1"/>
    <col min="1031" max="1032" width="12" style="290" bestFit="1" customWidth="1"/>
    <col min="1033" max="1033" width="15.140625" style="290" bestFit="1" customWidth="1"/>
    <col min="1034" max="1034" width="9.140625" style="290"/>
    <col min="1035" max="1035" width="25.140625" style="290" bestFit="1" customWidth="1"/>
    <col min="1036" max="1280" width="9.140625" style="290"/>
    <col min="1281" max="1281" width="13.28515625" style="290" customWidth="1"/>
    <col min="1282" max="1282" width="37.85546875" style="290" customWidth="1"/>
    <col min="1283" max="1283" width="15.140625" style="290" bestFit="1" customWidth="1"/>
    <col min="1284" max="1284" width="11" style="290" bestFit="1" customWidth="1"/>
    <col min="1285" max="1285" width="13.28515625" style="290" customWidth="1"/>
    <col min="1286" max="1286" width="23.42578125" style="290" customWidth="1"/>
    <col min="1287" max="1288" width="12" style="290" bestFit="1" customWidth="1"/>
    <col min="1289" max="1289" width="15.140625" style="290" bestFit="1" customWidth="1"/>
    <col min="1290" max="1290" width="9.140625" style="290"/>
    <col min="1291" max="1291" width="25.140625" style="290" bestFit="1" customWidth="1"/>
    <col min="1292" max="1536" width="9.140625" style="290"/>
    <col min="1537" max="1537" width="13.28515625" style="290" customWidth="1"/>
    <col min="1538" max="1538" width="37.85546875" style="290" customWidth="1"/>
    <col min="1539" max="1539" width="15.140625" style="290" bestFit="1" customWidth="1"/>
    <col min="1540" max="1540" width="11" style="290" bestFit="1" customWidth="1"/>
    <col min="1541" max="1541" width="13.28515625" style="290" customWidth="1"/>
    <col min="1542" max="1542" width="23.42578125" style="290" customWidth="1"/>
    <col min="1543" max="1544" width="12" style="290" bestFit="1" customWidth="1"/>
    <col min="1545" max="1545" width="15.140625" style="290" bestFit="1" customWidth="1"/>
    <col min="1546" max="1546" width="9.140625" style="290"/>
    <col min="1547" max="1547" width="25.140625" style="290" bestFit="1" customWidth="1"/>
    <col min="1548" max="1792" width="9.140625" style="290"/>
    <col min="1793" max="1793" width="13.28515625" style="290" customWidth="1"/>
    <col min="1794" max="1794" width="37.85546875" style="290" customWidth="1"/>
    <col min="1795" max="1795" width="15.140625" style="290" bestFit="1" customWidth="1"/>
    <col min="1796" max="1796" width="11" style="290" bestFit="1" customWidth="1"/>
    <col min="1797" max="1797" width="13.28515625" style="290" customWidth="1"/>
    <col min="1798" max="1798" width="23.42578125" style="290" customWidth="1"/>
    <col min="1799" max="1800" width="12" style="290" bestFit="1" customWidth="1"/>
    <col min="1801" max="1801" width="15.140625" style="290" bestFit="1" customWidth="1"/>
    <col min="1802" max="1802" width="9.140625" style="290"/>
    <col min="1803" max="1803" width="25.140625" style="290" bestFit="1" customWidth="1"/>
    <col min="1804" max="2048" width="9.140625" style="290"/>
    <col min="2049" max="2049" width="13.28515625" style="290" customWidth="1"/>
    <col min="2050" max="2050" width="37.85546875" style="290" customWidth="1"/>
    <col min="2051" max="2051" width="15.140625" style="290" bestFit="1" customWidth="1"/>
    <col min="2052" max="2052" width="11" style="290" bestFit="1" customWidth="1"/>
    <col min="2053" max="2053" width="13.28515625" style="290" customWidth="1"/>
    <col min="2054" max="2054" width="23.42578125" style="290" customWidth="1"/>
    <col min="2055" max="2056" width="12" style="290" bestFit="1" customWidth="1"/>
    <col min="2057" max="2057" width="15.140625" style="290" bestFit="1" customWidth="1"/>
    <col min="2058" max="2058" width="9.140625" style="290"/>
    <col min="2059" max="2059" width="25.140625" style="290" bestFit="1" customWidth="1"/>
    <col min="2060" max="2304" width="9.140625" style="290"/>
    <col min="2305" max="2305" width="13.28515625" style="290" customWidth="1"/>
    <col min="2306" max="2306" width="37.85546875" style="290" customWidth="1"/>
    <col min="2307" max="2307" width="15.140625" style="290" bestFit="1" customWidth="1"/>
    <col min="2308" max="2308" width="11" style="290" bestFit="1" customWidth="1"/>
    <col min="2309" max="2309" width="13.28515625" style="290" customWidth="1"/>
    <col min="2310" max="2310" width="23.42578125" style="290" customWidth="1"/>
    <col min="2311" max="2312" width="12" style="290" bestFit="1" customWidth="1"/>
    <col min="2313" max="2313" width="15.140625" style="290" bestFit="1" customWidth="1"/>
    <col min="2314" max="2314" width="9.140625" style="290"/>
    <col min="2315" max="2315" width="25.140625" style="290" bestFit="1" customWidth="1"/>
    <col min="2316" max="2560" width="9.140625" style="290"/>
    <col min="2561" max="2561" width="13.28515625" style="290" customWidth="1"/>
    <col min="2562" max="2562" width="37.85546875" style="290" customWidth="1"/>
    <col min="2563" max="2563" width="15.140625" style="290" bestFit="1" customWidth="1"/>
    <col min="2564" max="2564" width="11" style="290" bestFit="1" customWidth="1"/>
    <col min="2565" max="2565" width="13.28515625" style="290" customWidth="1"/>
    <col min="2566" max="2566" width="23.42578125" style="290" customWidth="1"/>
    <col min="2567" max="2568" width="12" style="290" bestFit="1" customWidth="1"/>
    <col min="2569" max="2569" width="15.140625" style="290" bestFit="1" customWidth="1"/>
    <col min="2570" max="2570" width="9.140625" style="290"/>
    <col min="2571" max="2571" width="25.140625" style="290" bestFit="1" customWidth="1"/>
    <col min="2572" max="2816" width="9.140625" style="290"/>
    <col min="2817" max="2817" width="13.28515625" style="290" customWidth="1"/>
    <col min="2818" max="2818" width="37.85546875" style="290" customWidth="1"/>
    <col min="2819" max="2819" width="15.140625" style="290" bestFit="1" customWidth="1"/>
    <col min="2820" max="2820" width="11" style="290" bestFit="1" customWidth="1"/>
    <col min="2821" max="2821" width="13.28515625" style="290" customWidth="1"/>
    <col min="2822" max="2822" width="23.42578125" style="290" customWidth="1"/>
    <col min="2823" max="2824" width="12" style="290" bestFit="1" customWidth="1"/>
    <col min="2825" max="2825" width="15.140625" style="290" bestFit="1" customWidth="1"/>
    <col min="2826" max="2826" width="9.140625" style="290"/>
    <col min="2827" max="2827" width="25.140625" style="290" bestFit="1" customWidth="1"/>
    <col min="2828" max="3072" width="9.140625" style="290"/>
    <col min="3073" max="3073" width="13.28515625" style="290" customWidth="1"/>
    <col min="3074" max="3074" width="37.85546875" style="290" customWidth="1"/>
    <col min="3075" max="3075" width="15.140625" style="290" bestFit="1" customWidth="1"/>
    <col min="3076" max="3076" width="11" style="290" bestFit="1" customWidth="1"/>
    <col min="3077" max="3077" width="13.28515625" style="290" customWidth="1"/>
    <col min="3078" max="3078" width="23.42578125" style="290" customWidth="1"/>
    <col min="3079" max="3080" width="12" style="290" bestFit="1" customWidth="1"/>
    <col min="3081" max="3081" width="15.140625" style="290" bestFit="1" customWidth="1"/>
    <col min="3082" max="3082" width="9.140625" style="290"/>
    <col min="3083" max="3083" width="25.140625" style="290" bestFit="1" customWidth="1"/>
    <col min="3084" max="3328" width="9.140625" style="290"/>
    <col min="3329" max="3329" width="13.28515625" style="290" customWidth="1"/>
    <col min="3330" max="3330" width="37.85546875" style="290" customWidth="1"/>
    <col min="3331" max="3331" width="15.140625" style="290" bestFit="1" customWidth="1"/>
    <col min="3332" max="3332" width="11" style="290" bestFit="1" customWidth="1"/>
    <col min="3333" max="3333" width="13.28515625" style="290" customWidth="1"/>
    <col min="3334" max="3334" width="23.42578125" style="290" customWidth="1"/>
    <col min="3335" max="3336" width="12" style="290" bestFit="1" customWidth="1"/>
    <col min="3337" max="3337" width="15.140625" style="290" bestFit="1" customWidth="1"/>
    <col min="3338" max="3338" width="9.140625" style="290"/>
    <col min="3339" max="3339" width="25.140625" style="290" bestFit="1" customWidth="1"/>
    <col min="3340" max="3584" width="9.140625" style="290"/>
    <col min="3585" max="3585" width="13.28515625" style="290" customWidth="1"/>
    <col min="3586" max="3586" width="37.85546875" style="290" customWidth="1"/>
    <col min="3587" max="3587" width="15.140625" style="290" bestFit="1" customWidth="1"/>
    <col min="3588" max="3588" width="11" style="290" bestFit="1" customWidth="1"/>
    <col min="3589" max="3589" width="13.28515625" style="290" customWidth="1"/>
    <col min="3590" max="3590" width="23.42578125" style="290" customWidth="1"/>
    <col min="3591" max="3592" width="12" style="290" bestFit="1" customWidth="1"/>
    <col min="3593" max="3593" width="15.140625" style="290" bestFit="1" customWidth="1"/>
    <col min="3594" max="3594" width="9.140625" style="290"/>
    <col min="3595" max="3595" width="25.140625" style="290" bestFit="1" customWidth="1"/>
    <col min="3596" max="3840" width="9.140625" style="290"/>
    <col min="3841" max="3841" width="13.28515625" style="290" customWidth="1"/>
    <col min="3842" max="3842" width="37.85546875" style="290" customWidth="1"/>
    <col min="3843" max="3843" width="15.140625" style="290" bestFit="1" customWidth="1"/>
    <col min="3844" max="3844" width="11" style="290" bestFit="1" customWidth="1"/>
    <col min="3845" max="3845" width="13.28515625" style="290" customWidth="1"/>
    <col min="3846" max="3846" width="23.42578125" style="290" customWidth="1"/>
    <col min="3847" max="3848" width="12" style="290" bestFit="1" customWidth="1"/>
    <col min="3849" max="3849" width="15.140625" style="290" bestFit="1" customWidth="1"/>
    <col min="3850" max="3850" width="9.140625" style="290"/>
    <col min="3851" max="3851" width="25.140625" style="290" bestFit="1" customWidth="1"/>
    <col min="3852" max="4096" width="9.140625" style="290"/>
    <col min="4097" max="4097" width="13.28515625" style="290" customWidth="1"/>
    <col min="4098" max="4098" width="37.85546875" style="290" customWidth="1"/>
    <col min="4099" max="4099" width="15.140625" style="290" bestFit="1" customWidth="1"/>
    <col min="4100" max="4100" width="11" style="290" bestFit="1" customWidth="1"/>
    <col min="4101" max="4101" width="13.28515625" style="290" customWidth="1"/>
    <col min="4102" max="4102" width="23.42578125" style="290" customWidth="1"/>
    <col min="4103" max="4104" width="12" style="290" bestFit="1" customWidth="1"/>
    <col min="4105" max="4105" width="15.140625" style="290" bestFit="1" customWidth="1"/>
    <col min="4106" max="4106" width="9.140625" style="290"/>
    <col min="4107" max="4107" width="25.140625" style="290" bestFit="1" customWidth="1"/>
    <col min="4108" max="4352" width="9.140625" style="290"/>
    <col min="4353" max="4353" width="13.28515625" style="290" customWidth="1"/>
    <col min="4354" max="4354" width="37.85546875" style="290" customWidth="1"/>
    <col min="4355" max="4355" width="15.140625" style="290" bestFit="1" customWidth="1"/>
    <col min="4356" max="4356" width="11" style="290" bestFit="1" customWidth="1"/>
    <col min="4357" max="4357" width="13.28515625" style="290" customWidth="1"/>
    <col min="4358" max="4358" width="23.42578125" style="290" customWidth="1"/>
    <col min="4359" max="4360" width="12" style="290" bestFit="1" customWidth="1"/>
    <col min="4361" max="4361" width="15.140625" style="290" bestFit="1" customWidth="1"/>
    <col min="4362" max="4362" width="9.140625" style="290"/>
    <col min="4363" max="4363" width="25.140625" style="290" bestFit="1" customWidth="1"/>
    <col min="4364" max="4608" width="9.140625" style="290"/>
    <col min="4609" max="4609" width="13.28515625" style="290" customWidth="1"/>
    <col min="4610" max="4610" width="37.85546875" style="290" customWidth="1"/>
    <col min="4611" max="4611" width="15.140625" style="290" bestFit="1" customWidth="1"/>
    <col min="4612" max="4612" width="11" style="290" bestFit="1" customWidth="1"/>
    <col min="4613" max="4613" width="13.28515625" style="290" customWidth="1"/>
    <col min="4614" max="4614" width="23.42578125" style="290" customWidth="1"/>
    <col min="4615" max="4616" width="12" style="290" bestFit="1" customWidth="1"/>
    <col min="4617" max="4617" width="15.140625" style="290" bestFit="1" customWidth="1"/>
    <col min="4618" max="4618" width="9.140625" style="290"/>
    <col min="4619" max="4619" width="25.140625" style="290" bestFit="1" customWidth="1"/>
    <col min="4620" max="4864" width="9.140625" style="290"/>
    <col min="4865" max="4865" width="13.28515625" style="290" customWidth="1"/>
    <col min="4866" max="4866" width="37.85546875" style="290" customWidth="1"/>
    <col min="4867" max="4867" width="15.140625" style="290" bestFit="1" customWidth="1"/>
    <col min="4868" max="4868" width="11" style="290" bestFit="1" customWidth="1"/>
    <col min="4869" max="4869" width="13.28515625" style="290" customWidth="1"/>
    <col min="4870" max="4870" width="23.42578125" style="290" customWidth="1"/>
    <col min="4871" max="4872" width="12" style="290" bestFit="1" customWidth="1"/>
    <col min="4873" max="4873" width="15.140625" style="290" bestFit="1" customWidth="1"/>
    <col min="4874" max="4874" width="9.140625" style="290"/>
    <col min="4875" max="4875" width="25.140625" style="290" bestFit="1" customWidth="1"/>
    <col min="4876" max="5120" width="9.140625" style="290"/>
    <col min="5121" max="5121" width="13.28515625" style="290" customWidth="1"/>
    <col min="5122" max="5122" width="37.85546875" style="290" customWidth="1"/>
    <col min="5123" max="5123" width="15.140625" style="290" bestFit="1" customWidth="1"/>
    <col min="5124" max="5124" width="11" style="290" bestFit="1" customWidth="1"/>
    <col min="5125" max="5125" width="13.28515625" style="290" customWidth="1"/>
    <col min="5126" max="5126" width="23.42578125" style="290" customWidth="1"/>
    <col min="5127" max="5128" width="12" style="290" bestFit="1" customWidth="1"/>
    <col min="5129" max="5129" width="15.140625" style="290" bestFit="1" customWidth="1"/>
    <col min="5130" max="5130" width="9.140625" style="290"/>
    <col min="5131" max="5131" width="25.140625" style="290" bestFit="1" customWidth="1"/>
    <col min="5132" max="5376" width="9.140625" style="290"/>
    <col min="5377" max="5377" width="13.28515625" style="290" customWidth="1"/>
    <col min="5378" max="5378" width="37.85546875" style="290" customWidth="1"/>
    <col min="5379" max="5379" width="15.140625" style="290" bestFit="1" customWidth="1"/>
    <col min="5380" max="5380" width="11" style="290" bestFit="1" customWidth="1"/>
    <col min="5381" max="5381" width="13.28515625" style="290" customWidth="1"/>
    <col min="5382" max="5382" width="23.42578125" style="290" customWidth="1"/>
    <col min="5383" max="5384" width="12" style="290" bestFit="1" customWidth="1"/>
    <col min="5385" max="5385" width="15.140625" style="290" bestFit="1" customWidth="1"/>
    <col min="5386" max="5386" width="9.140625" style="290"/>
    <col min="5387" max="5387" width="25.140625" style="290" bestFit="1" customWidth="1"/>
    <col min="5388" max="5632" width="9.140625" style="290"/>
    <col min="5633" max="5633" width="13.28515625" style="290" customWidth="1"/>
    <col min="5634" max="5634" width="37.85546875" style="290" customWidth="1"/>
    <col min="5635" max="5635" width="15.140625" style="290" bestFit="1" customWidth="1"/>
    <col min="5636" max="5636" width="11" style="290" bestFit="1" customWidth="1"/>
    <col min="5637" max="5637" width="13.28515625" style="290" customWidth="1"/>
    <col min="5638" max="5638" width="23.42578125" style="290" customWidth="1"/>
    <col min="5639" max="5640" width="12" style="290" bestFit="1" customWidth="1"/>
    <col min="5641" max="5641" width="15.140625" style="290" bestFit="1" customWidth="1"/>
    <col min="5642" max="5642" width="9.140625" style="290"/>
    <col min="5643" max="5643" width="25.140625" style="290" bestFit="1" customWidth="1"/>
    <col min="5644" max="5888" width="9.140625" style="290"/>
    <col min="5889" max="5889" width="13.28515625" style="290" customWidth="1"/>
    <col min="5890" max="5890" width="37.85546875" style="290" customWidth="1"/>
    <col min="5891" max="5891" width="15.140625" style="290" bestFit="1" customWidth="1"/>
    <col min="5892" max="5892" width="11" style="290" bestFit="1" customWidth="1"/>
    <col min="5893" max="5893" width="13.28515625" style="290" customWidth="1"/>
    <col min="5894" max="5894" width="23.42578125" style="290" customWidth="1"/>
    <col min="5895" max="5896" width="12" style="290" bestFit="1" customWidth="1"/>
    <col min="5897" max="5897" width="15.140625" style="290" bestFit="1" customWidth="1"/>
    <col min="5898" max="5898" width="9.140625" style="290"/>
    <col min="5899" max="5899" width="25.140625" style="290" bestFit="1" customWidth="1"/>
    <col min="5900" max="6144" width="9.140625" style="290"/>
    <col min="6145" max="6145" width="13.28515625" style="290" customWidth="1"/>
    <col min="6146" max="6146" width="37.85546875" style="290" customWidth="1"/>
    <col min="6147" max="6147" width="15.140625" style="290" bestFit="1" customWidth="1"/>
    <col min="6148" max="6148" width="11" style="290" bestFit="1" customWidth="1"/>
    <col min="6149" max="6149" width="13.28515625" style="290" customWidth="1"/>
    <col min="6150" max="6150" width="23.42578125" style="290" customWidth="1"/>
    <col min="6151" max="6152" width="12" style="290" bestFit="1" customWidth="1"/>
    <col min="6153" max="6153" width="15.140625" style="290" bestFit="1" customWidth="1"/>
    <col min="6154" max="6154" width="9.140625" style="290"/>
    <col min="6155" max="6155" width="25.140625" style="290" bestFit="1" customWidth="1"/>
    <col min="6156" max="6400" width="9.140625" style="290"/>
    <col min="6401" max="6401" width="13.28515625" style="290" customWidth="1"/>
    <col min="6402" max="6402" width="37.85546875" style="290" customWidth="1"/>
    <col min="6403" max="6403" width="15.140625" style="290" bestFit="1" customWidth="1"/>
    <col min="6404" max="6404" width="11" style="290" bestFit="1" customWidth="1"/>
    <col min="6405" max="6405" width="13.28515625" style="290" customWidth="1"/>
    <col min="6406" max="6406" width="23.42578125" style="290" customWidth="1"/>
    <col min="6407" max="6408" width="12" style="290" bestFit="1" customWidth="1"/>
    <col min="6409" max="6409" width="15.140625" style="290" bestFit="1" customWidth="1"/>
    <col min="6410" max="6410" width="9.140625" style="290"/>
    <col min="6411" max="6411" width="25.140625" style="290" bestFit="1" customWidth="1"/>
    <col min="6412" max="6656" width="9.140625" style="290"/>
    <col min="6657" max="6657" width="13.28515625" style="290" customWidth="1"/>
    <col min="6658" max="6658" width="37.85546875" style="290" customWidth="1"/>
    <col min="6659" max="6659" width="15.140625" style="290" bestFit="1" customWidth="1"/>
    <col min="6660" max="6660" width="11" style="290" bestFit="1" customWidth="1"/>
    <col min="6661" max="6661" width="13.28515625" style="290" customWidth="1"/>
    <col min="6662" max="6662" width="23.42578125" style="290" customWidth="1"/>
    <col min="6663" max="6664" width="12" style="290" bestFit="1" customWidth="1"/>
    <col min="6665" max="6665" width="15.140625" style="290" bestFit="1" customWidth="1"/>
    <col min="6666" max="6666" width="9.140625" style="290"/>
    <col min="6667" max="6667" width="25.140625" style="290" bestFit="1" customWidth="1"/>
    <col min="6668" max="6912" width="9.140625" style="290"/>
    <col min="6913" max="6913" width="13.28515625" style="290" customWidth="1"/>
    <col min="6914" max="6914" width="37.85546875" style="290" customWidth="1"/>
    <col min="6915" max="6915" width="15.140625" style="290" bestFit="1" customWidth="1"/>
    <col min="6916" max="6916" width="11" style="290" bestFit="1" customWidth="1"/>
    <col min="6917" max="6917" width="13.28515625" style="290" customWidth="1"/>
    <col min="6918" max="6918" width="23.42578125" style="290" customWidth="1"/>
    <col min="6919" max="6920" width="12" style="290" bestFit="1" customWidth="1"/>
    <col min="6921" max="6921" width="15.140625" style="290" bestFit="1" customWidth="1"/>
    <col min="6922" max="6922" width="9.140625" style="290"/>
    <col min="6923" max="6923" width="25.140625" style="290" bestFit="1" customWidth="1"/>
    <col min="6924" max="7168" width="9.140625" style="290"/>
    <col min="7169" max="7169" width="13.28515625" style="290" customWidth="1"/>
    <col min="7170" max="7170" width="37.85546875" style="290" customWidth="1"/>
    <col min="7171" max="7171" width="15.140625" style="290" bestFit="1" customWidth="1"/>
    <col min="7172" max="7172" width="11" style="290" bestFit="1" customWidth="1"/>
    <col min="7173" max="7173" width="13.28515625" style="290" customWidth="1"/>
    <col min="7174" max="7174" width="23.42578125" style="290" customWidth="1"/>
    <col min="7175" max="7176" width="12" style="290" bestFit="1" customWidth="1"/>
    <col min="7177" max="7177" width="15.140625" style="290" bestFit="1" customWidth="1"/>
    <col min="7178" max="7178" width="9.140625" style="290"/>
    <col min="7179" max="7179" width="25.140625" style="290" bestFit="1" customWidth="1"/>
    <col min="7180" max="7424" width="9.140625" style="290"/>
    <col min="7425" max="7425" width="13.28515625" style="290" customWidth="1"/>
    <col min="7426" max="7426" width="37.85546875" style="290" customWidth="1"/>
    <col min="7427" max="7427" width="15.140625" style="290" bestFit="1" customWidth="1"/>
    <col min="7428" max="7428" width="11" style="290" bestFit="1" customWidth="1"/>
    <col min="7429" max="7429" width="13.28515625" style="290" customWidth="1"/>
    <col min="7430" max="7430" width="23.42578125" style="290" customWidth="1"/>
    <col min="7431" max="7432" width="12" style="290" bestFit="1" customWidth="1"/>
    <col min="7433" max="7433" width="15.140625" style="290" bestFit="1" customWidth="1"/>
    <col min="7434" max="7434" width="9.140625" style="290"/>
    <col min="7435" max="7435" width="25.140625" style="290" bestFit="1" customWidth="1"/>
    <col min="7436" max="7680" width="9.140625" style="290"/>
    <col min="7681" max="7681" width="13.28515625" style="290" customWidth="1"/>
    <col min="7682" max="7682" width="37.85546875" style="290" customWidth="1"/>
    <col min="7683" max="7683" width="15.140625" style="290" bestFit="1" customWidth="1"/>
    <col min="7684" max="7684" width="11" style="290" bestFit="1" customWidth="1"/>
    <col min="7685" max="7685" width="13.28515625" style="290" customWidth="1"/>
    <col min="7686" max="7686" width="23.42578125" style="290" customWidth="1"/>
    <col min="7687" max="7688" width="12" style="290" bestFit="1" customWidth="1"/>
    <col min="7689" max="7689" width="15.140625" style="290" bestFit="1" customWidth="1"/>
    <col min="7690" max="7690" width="9.140625" style="290"/>
    <col min="7691" max="7691" width="25.140625" style="290" bestFit="1" customWidth="1"/>
    <col min="7692" max="7936" width="9.140625" style="290"/>
    <col min="7937" max="7937" width="13.28515625" style="290" customWidth="1"/>
    <col min="7938" max="7938" width="37.85546875" style="290" customWidth="1"/>
    <col min="7939" max="7939" width="15.140625" style="290" bestFit="1" customWidth="1"/>
    <col min="7940" max="7940" width="11" style="290" bestFit="1" customWidth="1"/>
    <col min="7941" max="7941" width="13.28515625" style="290" customWidth="1"/>
    <col min="7942" max="7942" width="23.42578125" style="290" customWidth="1"/>
    <col min="7943" max="7944" width="12" style="290" bestFit="1" customWidth="1"/>
    <col min="7945" max="7945" width="15.140625" style="290" bestFit="1" customWidth="1"/>
    <col min="7946" max="7946" width="9.140625" style="290"/>
    <col min="7947" max="7947" width="25.140625" style="290" bestFit="1" customWidth="1"/>
    <col min="7948" max="8192" width="9.140625" style="290"/>
    <col min="8193" max="8193" width="13.28515625" style="290" customWidth="1"/>
    <col min="8194" max="8194" width="37.85546875" style="290" customWidth="1"/>
    <col min="8195" max="8195" width="15.140625" style="290" bestFit="1" customWidth="1"/>
    <col min="8196" max="8196" width="11" style="290" bestFit="1" customWidth="1"/>
    <col min="8197" max="8197" width="13.28515625" style="290" customWidth="1"/>
    <col min="8198" max="8198" width="23.42578125" style="290" customWidth="1"/>
    <col min="8199" max="8200" width="12" style="290" bestFit="1" customWidth="1"/>
    <col min="8201" max="8201" width="15.140625" style="290" bestFit="1" customWidth="1"/>
    <col min="8202" max="8202" width="9.140625" style="290"/>
    <col min="8203" max="8203" width="25.140625" style="290" bestFit="1" customWidth="1"/>
    <col min="8204" max="8448" width="9.140625" style="290"/>
    <col min="8449" max="8449" width="13.28515625" style="290" customWidth="1"/>
    <col min="8450" max="8450" width="37.85546875" style="290" customWidth="1"/>
    <col min="8451" max="8451" width="15.140625" style="290" bestFit="1" customWidth="1"/>
    <col min="8452" max="8452" width="11" style="290" bestFit="1" customWidth="1"/>
    <col min="8453" max="8453" width="13.28515625" style="290" customWidth="1"/>
    <col min="8454" max="8454" width="23.42578125" style="290" customWidth="1"/>
    <col min="8455" max="8456" width="12" style="290" bestFit="1" customWidth="1"/>
    <col min="8457" max="8457" width="15.140625" style="290" bestFit="1" customWidth="1"/>
    <col min="8458" max="8458" width="9.140625" style="290"/>
    <col min="8459" max="8459" width="25.140625" style="290" bestFit="1" customWidth="1"/>
    <col min="8460" max="8704" width="9.140625" style="290"/>
    <col min="8705" max="8705" width="13.28515625" style="290" customWidth="1"/>
    <col min="8706" max="8706" width="37.85546875" style="290" customWidth="1"/>
    <col min="8707" max="8707" width="15.140625" style="290" bestFit="1" customWidth="1"/>
    <col min="8708" max="8708" width="11" style="290" bestFit="1" customWidth="1"/>
    <col min="8709" max="8709" width="13.28515625" style="290" customWidth="1"/>
    <col min="8710" max="8710" width="23.42578125" style="290" customWidth="1"/>
    <col min="8711" max="8712" width="12" style="290" bestFit="1" customWidth="1"/>
    <col min="8713" max="8713" width="15.140625" style="290" bestFit="1" customWidth="1"/>
    <col min="8714" max="8714" width="9.140625" style="290"/>
    <col min="8715" max="8715" width="25.140625" style="290" bestFit="1" customWidth="1"/>
    <col min="8716" max="8960" width="9.140625" style="290"/>
    <col min="8961" max="8961" width="13.28515625" style="290" customWidth="1"/>
    <col min="8962" max="8962" width="37.85546875" style="290" customWidth="1"/>
    <col min="8963" max="8963" width="15.140625" style="290" bestFit="1" customWidth="1"/>
    <col min="8964" max="8964" width="11" style="290" bestFit="1" customWidth="1"/>
    <col min="8965" max="8965" width="13.28515625" style="290" customWidth="1"/>
    <col min="8966" max="8966" width="23.42578125" style="290" customWidth="1"/>
    <col min="8967" max="8968" width="12" style="290" bestFit="1" customWidth="1"/>
    <col min="8969" max="8969" width="15.140625" style="290" bestFit="1" customWidth="1"/>
    <col min="8970" max="8970" width="9.140625" style="290"/>
    <col min="8971" max="8971" width="25.140625" style="290" bestFit="1" customWidth="1"/>
    <col min="8972" max="9216" width="9.140625" style="290"/>
    <col min="9217" max="9217" width="13.28515625" style="290" customWidth="1"/>
    <col min="9218" max="9218" width="37.85546875" style="290" customWidth="1"/>
    <col min="9219" max="9219" width="15.140625" style="290" bestFit="1" customWidth="1"/>
    <col min="9220" max="9220" width="11" style="290" bestFit="1" customWidth="1"/>
    <col min="9221" max="9221" width="13.28515625" style="290" customWidth="1"/>
    <col min="9222" max="9222" width="23.42578125" style="290" customWidth="1"/>
    <col min="9223" max="9224" width="12" style="290" bestFit="1" customWidth="1"/>
    <col min="9225" max="9225" width="15.140625" style="290" bestFit="1" customWidth="1"/>
    <col min="9226" max="9226" width="9.140625" style="290"/>
    <col min="9227" max="9227" width="25.140625" style="290" bestFit="1" customWidth="1"/>
    <col min="9228" max="9472" width="9.140625" style="290"/>
    <col min="9473" max="9473" width="13.28515625" style="290" customWidth="1"/>
    <col min="9474" max="9474" width="37.85546875" style="290" customWidth="1"/>
    <col min="9475" max="9475" width="15.140625" style="290" bestFit="1" customWidth="1"/>
    <col min="9476" max="9476" width="11" style="290" bestFit="1" customWidth="1"/>
    <col min="9477" max="9477" width="13.28515625" style="290" customWidth="1"/>
    <col min="9478" max="9478" width="23.42578125" style="290" customWidth="1"/>
    <col min="9479" max="9480" width="12" style="290" bestFit="1" customWidth="1"/>
    <col min="9481" max="9481" width="15.140625" style="290" bestFit="1" customWidth="1"/>
    <col min="9482" max="9482" width="9.140625" style="290"/>
    <col min="9483" max="9483" width="25.140625" style="290" bestFit="1" customWidth="1"/>
    <col min="9484" max="9728" width="9.140625" style="290"/>
    <col min="9729" max="9729" width="13.28515625" style="290" customWidth="1"/>
    <col min="9730" max="9730" width="37.85546875" style="290" customWidth="1"/>
    <col min="9731" max="9731" width="15.140625" style="290" bestFit="1" customWidth="1"/>
    <col min="9732" max="9732" width="11" style="290" bestFit="1" customWidth="1"/>
    <col min="9733" max="9733" width="13.28515625" style="290" customWidth="1"/>
    <col min="9734" max="9734" width="23.42578125" style="290" customWidth="1"/>
    <col min="9735" max="9736" width="12" style="290" bestFit="1" customWidth="1"/>
    <col min="9737" max="9737" width="15.140625" style="290" bestFit="1" customWidth="1"/>
    <col min="9738" max="9738" width="9.140625" style="290"/>
    <col min="9739" max="9739" width="25.140625" style="290" bestFit="1" customWidth="1"/>
    <col min="9740" max="9984" width="9.140625" style="290"/>
    <col min="9985" max="9985" width="13.28515625" style="290" customWidth="1"/>
    <col min="9986" max="9986" width="37.85546875" style="290" customWidth="1"/>
    <col min="9987" max="9987" width="15.140625" style="290" bestFit="1" customWidth="1"/>
    <col min="9988" max="9988" width="11" style="290" bestFit="1" customWidth="1"/>
    <col min="9989" max="9989" width="13.28515625" style="290" customWidth="1"/>
    <col min="9990" max="9990" width="23.42578125" style="290" customWidth="1"/>
    <col min="9991" max="9992" width="12" style="290" bestFit="1" customWidth="1"/>
    <col min="9993" max="9993" width="15.140625" style="290" bestFit="1" customWidth="1"/>
    <col min="9994" max="9994" width="9.140625" style="290"/>
    <col min="9995" max="9995" width="25.140625" style="290" bestFit="1" customWidth="1"/>
    <col min="9996" max="10240" width="9.140625" style="290"/>
    <col min="10241" max="10241" width="13.28515625" style="290" customWidth="1"/>
    <col min="10242" max="10242" width="37.85546875" style="290" customWidth="1"/>
    <col min="10243" max="10243" width="15.140625" style="290" bestFit="1" customWidth="1"/>
    <col min="10244" max="10244" width="11" style="290" bestFit="1" customWidth="1"/>
    <col min="10245" max="10245" width="13.28515625" style="290" customWidth="1"/>
    <col min="10246" max="10246" width="23.42578125" style="290" customWidth="1"/>
    <col min="10247" max="10248" width="12" style="290" bestFit="1" customWidth="1"/>
    <col min="10249" max="10249" width="15.140625" style="290" bestFit="1" customWidth="1"/>
    <col min="10250" max="10250" width="9.140625" style="290"/>
    <col min="10251" max="10251" width="25.140625" style="290" bestFit="1" customWidth="1"/>
    <col min="10252" max="10496" width="9.140625" style="290"/>
    <col min="10497" max="10497" width="13.28515625" style="290" customWidth="1"/>
    <col min="10498" max="10498" width="37.85546875" style="290" customWidth="1"/>
    <col min="10499" max="10499" width="15.140625" style="290" bestFit="1" customWidth="1"/>
    <col min="10500" max="10500" width="11" style="290" bestFit="1" customWidth="1"/>
    <col min="10501" max="10501" width="13.28515625" style="290" customWidth="1"/>
    <col min="10502" max="10502" width="23.42578125" style="290" customWidth="1"/>
    <col min="10503" max="10504" width="12" style="290" bestFit="1" customWidth="1"/>
    <col min="10505" max="10505" width="15.140625" style="290" bestFit="1" customWidth="1"/>
    <col min="10506" max="10506" width="9.140625" style="290"/>
    <col min="10507" max="10507" width="25.140625" style="290" bestFit="1" customWidth="1"/>
    <col min="10508" max="10752" width="9.140625" style="290"/>
    <col min="10753" max="10753" width="13.28515625" style="290" customWidth="1"/>
    <col min="10754" max="10754" width="37.85546875" style="290" customWidth="1"/>
    <col min="10755" max="10755" width="15.140625" style="290" bestFit="1" customWidth="1"/>
    <col min="10756" max="10756" width="11" style="290" bestFit="1" customWidth="1"/>
    <col min="10757" max="10757" width="13.28515625" style="290" customWidth="1"/>
    <col min="10758" max="10758" width="23.42578125" style="290" customWidth="1"/>
    <col min="10759" max="10760" width="12" style="290" bestFit="1" customWidth="1"/>
    <col min="10761" max="10761" width="15.140625" style="290" bestFit="1" customWidth="1"/>
    <col min="10762" max="10762" width="9.140625" style="290"/>
    <col min="10763" max="10763" width="25.140625" style="290" bestFit="1" customWidth="1"/>
    <col min="10764" max="11008" width="9.140625" style="290"/>
    <col min="11009" max="11009" width="13.28515625" style="290" customWidth="1"/>
    <col min="11010" max="11010" width="37.85546875" style="290" customWidth="1"/>
    <col min="11011" max="11011" width="15.140625" style="290" bestFit="1" customWidth="1"/>
    <col min="11012" max="11012" width="11" style="290" bestFit="1" customWidth="1"/>
    <col min="11013" max="11013" width="13.28515625" style="290" customWidth="1"/>
    <col min="11014" max="11014" width="23.42578125" style="290" customWidth="1"/>
    <col min="11015" max="11016" width="12" style="290" bestFit="1" customWidth="1"/>
    <col min="11017" max="11017" width="15.140625" style="290" bestFit="1" customWidth="1"/>
    <col min="11018" max="11018" width="9.140625" style="290"/>
    <col min="11019" max="11019" width="25.140625" style="290" bestFit="1" customWidth="1"/>
    <col min="11020" max="11264" width="9.140625" style="290"/>
    <col min="11265" max="11265" width="13.28515625" style="290" customWidth="1"/>
    <col min="11266" max="11266" width="37.85546875" style="290" customWidth="1"/>
    <col min="11267" max="11267" width="15.140625" style="290" bestFit="1" customWidth="1"/>
    <col min="11268" max="11268" width="11" style="290" bestFit="1" customWidth="1"/>
    <col min="11269" max="11269" width="13.28515625" style="290" customWidth="1"/>
    <col min="11270" max="11270" width="23.42578125" style="290" customWidth="1"/>
    <col min="11271" max="11272" width="12" style="290" bestFit="1" customWidth="1"/>
    <col min="11273" max="11273" width="15.140625" style="290" bestFit="1" customWidth="1"/>
    <col min="11274" max="11274" width="9.140625" style="290"/>
    <col min="11275" max="11275" width="25.140625" style="290" bestFit="1" customWidth="1"/>
    <col min="11276" max="11520" width="9.140625" style="290"/>
    <col min="11521" max="11521" width="13.28515625" style="290" customWidth="1"/>
    <col min="11522" max="11522" width="37.85546875" style="290" customWidth="1"/>
    <col min="11523" max="11523" width="15.140625" style="290" bestFit="1" customWidth="1"/>
    <col min="11524" max="11524" width="11" style="290" bestFit="1" customWidth="1"/>
    <col min="11525" max="11525" width="13.28515625" style="290" customWidth="1"/>
    <col min="11526" max="11526" width="23.42578125" style="290" customWidth="1"/>
    <col min="11527" max="11528" width="12" style="290" bestFit="1" customWidth="1"/>
    <col min="11529" max="11529" width="15.140625" style="290" bestFit="1" customWidth="1"/>
    <col min="11530" max="11530" width="9.140625" style="290"/>
    <col min="11531" max="11531" width="25.140625" style="290" bestFit="1" customWidth="1"/>
    <col min="11532" max="11776" width="9.140625" style="290"/>
    <col min="11777" max="11777" width="13.28515625" style="290" customWidth="1"/>
    <col min="11778" max="11778" width="37.85546875" style="290" customWidth="1"/>
    <col min="11779" max="11779" width="15.140625" style="290" bestFit="1" customWidth="1"/>
    <col min="11780" max="11780" width="11" style="290" bestFit="1" customWidth="1"/>
    <col min="11781" max="11781" width="13.28515625" style="290" customWidth="1"/>
    <col min="11782" max="11782" width="23.42578125" style="290" customWidth="1"/>
    <col min="11783" max="11784" width="12" style="290" bestFit="1" customWidth="1"/>
    <col min="11785" max="11785" width="15.140625" style="290" bestFit="1" customWidth="1"/>
    <col min="11786" max="11786" width="9.140625" style="290"/>
    <col min="11787" max="11787" width="25.140625" style="290" bestFit="1" customWidth="1"/>
    <col min="11788" max="12032" width="9.140625" style="290"/>
    <col min="12033" max="12033" width="13.28515625" style="290" customWidth="1"/>
    <col min="12034" max="12034" width="37.85546875" style="290" customWidth="1"/>
    <col min="12035" max="12035" width="15.140625" style="290" bestFit="1" customWidth="1"/>
    <col min="12036" max="12036" width="11" style="290" bestFit="1" customWidth="1"/>
    <col min="12037" max="12037" width="13.28515625" style="290" customWidth="1"/>
    <col min="12038" max="12038" width="23.42578125" style="290" customWidth="1"/>
    <col min="12039" max="12040" width="12" style="290" bestFit="1" customWidth="1"/>
    <col min="12041" max="12041" width="15.140625" style="290" bestFit="1" customWidth="1"/>
    <col min="12042" max="12042" width="9.140625" style="290"/>
    <col min="12043" max="12043" width="25.140625" style="290" bestFit="1" customWidth="1"/>
    <col min="12044" max="12288" width="9.140625" style="290"/>
    <col min="12289" max="12289" width="13.28515625" style="290" customWidth="1"/>
    <col min="12290" max="12290" width="37.85546875" style="290" customWidth="1"/>
    <col min="12291" max="12291" width="15.140625" style="290" bestFit="1" customWidth="1"/>
    <col min="12292" max="12292" width="11" style="290" bestFit="1" customWidth="1"/>
    <col min="12293" max="12293" width="13.28515625" style="290" customWidth="1"/>
    <col min="12294" max="12294" width="23.42578125" style="290" customWidth="1"/>
    <col min="12295" max="12296" width="12" style="290" bestFit="1" customWidth="1"/>
    <col min="12297" max="12297" width="15.140625" style="290" bestFit="1" customWidth="1"/>
    <col min="12298" max="12298" width="9.140625" style="290"/>
    <col min="12299" max="12299" width="25.140625" style="290" bestFit="1" customWidth="1"/>
    <col min="12300" max="12544" width="9.140625" style="290"/>
    <col min="12545" max="12545" width="13.28515625" style="290" customWidth="1"/>
    <col min="12546" max="12546" width="37.85546875" style="290" customWidth="1"/>
    <col min="12547" max="12547" width="15.140625" style="290" bestFit="1" customWidth="1"/>
    <col min="12548" max="12548" width="11" style="290" bestFit="1" customWidth="1"/>
    <col min="12549" max="12549" width="13.28515625" style="290" customWidth="1"/>
    <col min="12550" max="12550" width="23.42578125" style="290" customWidth="1"/>
    <col min="12551" max="12552" width="12" style="290" bestFit="1" customWidth="1"/>
    <col min="12553" max="12553" width="15.140625" style="290" bestFit="1" customWidth="1"/>
    <col min="12554" max="12554" width="9.140625" style="290"/>
    <col min="12555" max="12555" width="25.140625" style="290" bestFit="1" customWidth="1"/>
    <col min="12556" max="12800" width="9.140625" style="290"/>
    <col min="12801" max="12801" width="13.28515625" style="290" customWidth="1"/>
    <col min="12802" max="12802" width="37.85546875" style="290" customWidth="1"/>
    <col min="12803" max="12803" width="15.140625" style="290" bestFit="1" customWidth="1"/>
    <col min="12804" max="12804" width="11" style="290" bestFit="1" customWidth="1"/>
    <col min="12805" max="12805" width="13.28515625" style="290" customWidth="1"/>
    <col min="12806" max="12806" width="23.42578125" style="290" customWidth="1"/>
    <col min="12807" max="12808" width="12" style="290" bestFit="1" customWidth="1"/>
    <col min="12809" max="12809" width="15.140625" style="290" bestFit="1" customWidth="1"/>
    <col min="12810" max="12810" width="9.140625" style="290"/>
    <col min="12811" max="12811" width="25.140625" style="290" bestFit="1" customWidth="1"/>
    <col min="12812" max="13056" width="9.140625" style="290"/>
    <col min="13057" max="13057" width="13.28515625" style="290" customWidth="1"/>
    <col min="13058" max="13058" width="37.85546875" style="290" customWidth="1"/>
    <col min="13059" max="13059" width="15.140625" style="290" bestFit="1" customWidth="1"/>
    <col min="13060" max="13060" width="11" style="290" bestFit="1" customWidth="1"/>
    <col min="13061" max="13061" width="13.28515625" style="290" customWidth="1"/>
    <col min="13062" max="13062" width="23.42578125" style="290" customWidth="1"/>
    <col min="13063" max="13064" width="12" style="290" bestFit="1" customWidth="1"/>
    <col min="13065" max="13065" width="15.140625" style="290" bestFit="1" customWidth="1"/>
    <col min="13066" max="13066" width="9.140625" style="290"/>
    <col min="13067" max="13067" width="25.140625" style="290" bestFit="1" customWidth="1"/>
    <col min="13068" max="13312" width="9.140625" style="290"/>
    <col min="13313" max="13313" width="13.28515625" style="290" customWidth="1"/>
    <col min="13314" max="13314" width="37.85546875" style="290" customWidth="1"/>
    <col min="13315" max="13315" width="15.140625" style="290" bestFit="1" customWidth="1"/>
    <col min="13316" max="13316" width="11" style="290" bestFit="1" customWidth="1"/>
    <col min="13317" max="13317" width="13.28515625" style="290" customWidth="1"/>
    <col min="13318" max="13318" width="23.42578125" style="290" customWidth="1"/>
    <col min="13319" max="13320" width="12" style="290" bestFit="1" customWidth="1"/>
    <col min="13321" max="13321" width="15.140625" style="290" bestFit="1" customWidth="1"/>
    <col min="13322" max="13322" width="9.140625" style="290"/>
    <col min="13323" max="13323" width="25.140625" style="290" bestFit="1" customWidth="1"/>
    <col min="13324" max="13568" width="9.140625" style="290"/>
    <col min="13569" max="13569" width="13.28515625" style="290" customWidth="1"/>
    <col min="13570" max="13570" width="37.85546875" style="290" customWidth="1"/>
    <col min="13571" max="13571" width="15.140625" style="290" bestFit="1" customWidth="1"/>
    <col min="13572" max="13572" width="11" style="290" bestFit="1" customWidth="1"/>
    <col min="13573" max="13573" width="13.28515625" style="290" customWidth="1"/>
    <col min="13574" max="13574" width="23.42578125" style="290" customWidth="1"/>
    <col min="13575" max="13576" width="12" style="290" bestFit="1" customWidth="1"/>
    <col min="13577" max="13577" width="15.140625" style="290" bestFit="1" customWidth="1"/>
    <col min="13578" max="13578" width="9.140625" style="290"/>
    <col min="13579" max="13579" width="25.140625" style="290" bestFit="1" customWidth="1"/>
    <col min="13580" max="13824" width="9.140625" style="290"/>
    <col min="13825" max="13825" width="13.28515625" style="290" customWidth="1"/>
    <col min="13826" max="13826" width="37.85546875" style="290" customWidth="1"/>
    <col min="13827" max="13827" width="15.140625" style="290" bestFit="1" customWidth="1"/>
    <col min="13828" max="13828" width="11" style="290" bestFit="1" customWidth="1"/>
    <col min="13829" max="13829" width="13.28515625" style="290" customWidth="1"/>
    <col min="13830" max="13830" width="23.42578125" style="290" customWidth="1"/>
    <col min="13831" max="13832" width="12" style="290" bestFit="1" customWidth="1"/>
    <col min="13833" max="13833" width="15.140625" style="290" bestFit="1" customWidth="1"/>
    <col min="13834" max="13834" width="9.140625" style="290"/>
    <col min="13835" max="13835" width="25.140625" style="290" bestFit="1" customWidth="1"/>
    <col min="13836" max="14080" width="9.140625" style="290"/>
    <col min="14081" max="14081" width="13.28515625" style="290" customWidth="1"/>
    <col min="14082" max="14082" width="37.85546875" style="290" customWidth="1"/>
    <col min="14083" max="14083" width="15.140625" style="290" bestFit="1" customWidth="1"/>
    <col min="14084" max="14084" width="11" style="290" bestFit="1" customWidth="1"/>
    <col min="14085" max="14085" width="13.28515625" style="290" customWidth="1"/>
    <col min="14086" max="14086" width="23.42578125" style="290" customWidth="1"/>
    <col min="14087" max="14088" width="12" style="290" bestFit="1" customWidth="1"/>
    <col min="14089" max="14089" width="15.140625" style="290" bestFit="1" customWidth="1"/>
    <col min="14090" max="14090" width="9.140625" style="290"/>
    <col min="14091" max="14091" width="25.140625" style="290" bestFit="1" customWidth="1"/>
    <col min="14092" max="14336" width="9.140625" style="290"/>
    <col min="14337" max="14337" width="13.28515625" style="290" customWidth="1"/>
    <col min="14338" max="14338" width="37.85546875" style="290" customWidth="1"/>
    <col min="14339" max="14339" width="15.140625" style="290" bestFit="1" customWidth="1"/>
    <col min="14340" max="14340" width="11" style="290" bestFit="1" customWidth="1"/>
    <col min="14341" max="14341" width="13.28515625" style="290" customWidth="1"/>
    <col min="14342" max="14342" width="23.42578125" style="290" customWidth="1"/>
    <col min="14343" max="14344" width="12" style="290" bestFit="1" customWidth="1"/>
    <col min="14345" max="14345" width="15.140625" style="290" bestFit="1" customWidth="1"/>
    <col min="14346" max="14346" width="9.140625" style="290"/>
    <col min="14347" max="14347" width="25.140625" style="290" bestFit="1" customWidth="1"/>
    <col min="14348" max="14592" width="9.140625" style="290"/>
    <col min="14593" max="14593" width="13.28515625" style="290" customWidth="1"/>
    <col min="14594" max="14594" width="37.85546875" style="290" customWidth="1"/>
    <col min="14595" max="14595" width="15.140625" style="290" bestFit="1" customWidth="1"/>
    <col min="14596" max="14596" width="11" style="290" bestFit="1" customWidth="1"/>
    <col min="14597" max="14597" width="13.28515625" style="290" customWidth="1"/>
    <col min="14598" max="14598" width="23.42578125" style="290" customWidth="1"/>
    <col min="14599" max="14600" width="12" style="290" bestFit="1" customWidth="1"/>
    <col min="14601" max="14601" width="15.140625" style="290" bestFit="1" customWidth="1"/>
    <col min="14602" max="14602" width="9.140625" style="290"/>
    <col min="14603" max="14603" width="25.140625" style="290" bestFit="1" customWidth="1"/>
    <col min="14604" max="14848" width="9.140625" style="290"/>
    <col min="14849" max="14849" width="13.28515625" style="290" customWidth="1"/>
    <col min="14850" max="14850" width="37.85546875" style="290" customWidth="1"/>
    <col min="14851" max="14851" width="15.140625" style="290" bestFit="1" customWidth="1"/>
    <col min="14852" max="14852" width="11" style="290" bestFit="1" customWidth="1"/>
    <col min="14853" max="14853" width="13.28515625" style="290" customWidth="1"/>
    <col min="14854" max="14854" width="23.42578125" style="290" customWidth="1"/>
    <col min="14855" max="14856" width="12" style="290" bestFit="1" customWidth="1"/>
    <col min="14857" max="14857" width="15.140625" style="290" bestFit="1" customWidth="1"/>
    <col min="14858" max="14858" width="9.140625" style="290"/>
    <col min="14859" max="14859" width="25.140625" style="290" bestFit="1" customWidth="1"/>
    <col min="14860" max="15104" width="9.140625" style="290"/>
    <col min="15105" max="15105" width="13.28515625" style="290" customWidth="1"/>
    <col min="15106" max="15106" width="37.85546875" style="290" customWidth="1"/>
    <col min="15107" max="15107" width="15.140625" style="290" bestFit="1" customWidth="1"/>
    <col min="15108" max="15108" width="11" style="290" bestFit="1" customWidth="1"/>
    <col min="15109" max="15109" width="13.28515625" style="290" customWidth="1"/>
    <col min="15110" max="15110" width="23.42578125" style="290" customWidth="1"/>
    <col min="15111" max="15112" width="12" style="290" bestFit="1" customWidth="1"/>
    <col min="15113" max="15113" width="15.140625" style="290" bestFit="1" customWidth="1"/>
    <col min="15114" max="15114" width="9.140625" style="290"/>
    <col min="15115" max="15115" width="25.140625" style="290" bestFit="1" customWidth="1"/>
    <col min="15116" max="15360" width="9.140625" style="290"/>
    <col min="15361" max="15361" width="13.28515625" style="290" customWidth="1"/>
    <col min="15362" max="15362" width="37.85546875" style="290" customWidth="1"/>
    <col min="15363" max="15363" width="15.140625" style="290" bestFit="1" customWidth="1"/>
    <col min="15364" max="15364" width="11" style="290" bestFit="1" customWidth="1"/>
    <col min="15365" max="15365" width="13.28515625" style="290" customWidth="1"/>
    <col min="15366" max="15366" width="23.42578125" style="290" customWidth="1"/>
    <col min="15367" max="15368" width="12" style="290" bestFit="1" customWidth="1"/>
    <col min="15369" max="15369" width="15.140625" style="290" bestFit="1" customWidth="1"/>
    <col min="15370" max="15370" width="9.140625" style="290"/>
    <col min="15371" max="15371" width="25.140625" style="290" bestFit="1" customWidth="1"/>
    <col min="15372" max="15616" width="9.140625" style="290"/>
    <col min="15617" max="15617" width="13.28515625" style="290" customWidth="1"/>
    <col min="15618" max="15618" width="37.85546875" style="290" customWidth="1"/>
    <col min="15619" max="15619" width="15.140625" style="290" bestFit="1" customWidth="1"/>
    <col min="15620" max="15620" width="11" style="290" bestFit="1" customWidth="1"/>
    <col min="15621" max="15621" width="13.28515625" style="290" customWidth="1"/>
    <col min="15622" max="15622" width="23.42578125" style="290" customWidth="1"/>
    <col min="15623" max="15624" width="12" style="290" bestFit="1" customWidth="1"/>
    <col min="15625" max="15625" width="15.140625" style="290" bestFit="1" customWidth="1"/>
    <col min="15626" max="15626" width="9.140625" style="290"/>
    <col min="15627" max="15627" width="25.140625" style="290" bestFit="1" customWidth="1"/>
    <col min="15628" max="15872" width="9.140625" style="290"/>
    <col min="15873" max="15873" width="13.28515625" style="290" customWidth="1"/>
    <col min="15874" max="15874" width="37.85546875" style="290" customWidth="1"/>
    <col min="15875" max="15875" width="15.140625" style="290" bestFit="1" customWidth="1"/>
    <col min="15876" max="15876" width="11" style="290" bestFit="1" customWidth="1"/>
    <col min="15877" max="15877" width="13.28515625" style="290" customWidth="1"/>
    <col min="15878" max="15878" width="23.42578125" style="290" customWidth="1"/>
    <col min="15879" max="15880" width="12" style="290" bestFit="1" customWidth="1"/>
    <col min="15881" max="15881" width="15.140625" style="290" bestFit="1" customWidth="1"/>
    <col min="15882" max="15882" width="9.140625" style="290"/>
    <col min="15883" max="15883" width="25.140625" style="290" bestFit="1" customWidth="1"/>
    <col min="15884" max="16128" width="9.140625" style="290"/>
    <col min="16129" max="16129" width="13.28515625" style="290" customWidth="1"/>
    <col min="16130" max="16130" width="37.85546875" style="290" customWidth="1"/>
    <col min="16131" max="16131" width="15.140625" style="290" bestFit="1" customWidth="1"/>
    <col min="16132" max="16132" width="11" style="290" bestFit="1" customWidth="1"/>
    <col min="16133" max="16133" width="13.28515625" style="290" customWidth="1"/>
    <col min="16134" max="16134" width="23.42578125" style="290" customWidth="1"/>
    <col min="16135" max="16136" width="12" style="290" bestFit="1" customWidth="1"/>
    <col min="16137" max="16137" width="15.140625" style="290" bestFit="1" customWidth="1"/>
    <col min="16138" max="16138" width="9.140625" style="290"/>
    <col min="16139" max="16139" width="25.140625" style="290" bestFit="1" customWidth="1"/>
    <col min="16140" max="16384" width="9.140625" style="290"/>
  </cols>
  <sheetData>
    <row r="1" spans="1:11" s="253" customFormat="1" ht="29.45" customHeight="1">
      <c r="B1" s="716" t="s">
        <v>945</v>
      </c>
      <c r="C1" s="716"/>
      <c r="D1" s="716"/>
      <c r="E1" s="716"/>
      <c r="F1" s="716"/>
      <c r="G1" s="716"/>
      <c r="H1" s="716"/>
      <c r="I1" s="716"/>
    </row>
    <row r="2" spans="1:11" s="253" customFormat="1" ht="16.149999999999999" customHeight="1">
      <c r="B2" s="633" t="s">
        <v>864</v>
      </c>
      <c r="C2" s="633"/>
      <c r="D2" s="633"/>
      <c r="E2" s="633"/>
      <c r="F2" s="633"/>
      <c r="G2" s="633"/>
      <c r="H2" s="633"/>
      <c r="I2" s="633"/>
    </row>
    <row r="3" spans="1:11" s="253" customFormat="1" ht="28.15" customHeight="1">
      <c r="B3" s="636" t="s">
        <v>865</v>
      </c>
      <c r="C3" s="636"/>
      <c r="D3" s="636"/>
      <c r="E3" s="636"/>
      <c r="F3" s="636"/>
      <c r="G3" s="636"/>
      <c r="H3" s="636"/>
      <c r="I3" s="636"/>
    </row>
    <row r="4" spans="1:11" s="253" customFormat="1" ht="22.15" customHeight="1">
      <c r="B4" s="254"/>
      <c r="C4" s="254"/>
      <c r="D4" s="254"/>
      <c r="E4" s="254"/>
      <c r="F4" s="254"/>
      <c r="G4" s="254"/>
      <c r="H4" s="254"/>
      <c r="I4" s="254"/>
    </row>
    <row r="5" spans="1:11" s="253" customFormat="1" ht="15.75">
      <c r="A5" s="717" t="s">
        <v>866</v>
      </c>
      <c r="B5" s="717"/>
      <c r="C5" s="717"/>
      <c r="D5" s="717"/>
      <c r="E5" s="717"/>
      <c r="F5" s="717"/>
      <c r="G5" s="255"/>
      <c r="H5" s="255"/>
    </row>
    <row r="6" spans="1:11" s="253" customFormat="1" ht="13.9" customHeight="1">
      <c r="A6" s="256" t="s">
        <v>867</v>
      </c>
      <c r="B6" s="257"/>
      <c r="C6" s="257"/>
      <c r="D6" s="257"/>
      <c r="E6" s="257"/>
      <c r="F6" s="257"/>
      <c r="G6" s="255"/>
      <c r="H6" s="255"/>
    </row>
    <row r="7" spans="1:11" s="253" customFormat="1">
      <c r="B7" s="255"/>
      <c r="C7" s="255"/>
      <c r="D7" s="255"/>
      <c r="E7" s="255"/>
      <c r="F7" s="255"/>
      <c r="G7" s="255"/>
      <c r="H7" s="255"/>
    </row>
    <row r="8" spans="1:11" s="253" customFormat="1" ht="15">
      <c r="A8" s="258"/>
      <c r="B8" s="255"/>
      <c r="C8" s="255"/>
      <c r="D8" s="255"/>
      <c r="E8" s="255"/>
      <c r="F8" s="255"/>
      <c r="G8" s="255"/>
      <c r="H8" s="255"/>
    </row>
    <row r="9" spans="1:11" s="253" customFormat="1" ht="15.75">
      <c r="A9" s="259"/>
      <c r="E9" s="260"/>
      <c r="H9" s="718"/>
      <c r="I9" s="718"/>
    </row>
    <row r="10" spans="1:11" s="253" customFormat="1" ht="13.5" thickBot="1">
      <c r="A10" s="261"/>
      <c r="B10" s="261"/>
      <c r="C10" s="261"/>
      <c r="D10" s="261"/>
      <c r="E10" s="262"/>
      <c r="F10" s="261"/>
      <c r="G10" s="261"/>
      <c r="H10" s="715" t="s">
        <v>974</v>
      </c>
      <c r="I10" s="715"/>
    </row>
    <row r="11" spans="1:11" s="264" customFormat="1" ht="27.6" customHeight="1" thickBot="1">
      <c r="A11" s="706" t="s">
        <v>868</v>
      </c>
      <c r="B11" s="707"/>
      <c r="C11" s="707"/>
      <c r="D11" s="707"/>
      <c r="E11" s="707"/>
      <c r="F11" s="707"/>
      <c r="G11" s="707"/>
      <c r="H11" s="708"/>
      <c r="I11" s="263"/>
    </row>
    <row r="12" spans="1:11" s="264" customFormat="1" ht="18" customHeight="1" thickBot="1">
      <c r="A12" s="697" t="s">
        <v>157</v>
      </c>
      <c r="B12" s="697" t="s">
        <v>9</v>
      </c>
      <c r="C12" s="709" t="s">
        <v>869</v>
      </c>
      <c r="D12" s="709" t="s">
        <v>164</v>
      </c>
      <c r="E12" s="710" t="s">
        <v>870</v>
      </c>
      <c r="F12" s="710" t="s">
        <v>871</v>
      </c>
      <c r="G12" s="697" t="s">
        <v>872</v>
      </c>
      <c r="H12" s="697"/>
      <c r="I12" s="697"/>
    </row>
    <row r="13" spans="1:11" s="264" customFormat="1" ht="22.15" customHeight="1" thickBot="1">
      <c r="A13" s="697"/>
      <c r="B13" s="697"/>
      <c r="C13" s="709"/>
      <c r="D13" s="709"/>
      <c r="E13" s="711"/>
      <c r="F13" s="711"/>
      <c r="G13" s="265" t="s">
        <v>873</v>
      </c>
      <c r="H13" s="265" t="s">
        <v>874</v>
      </c>
      <c r="I13" s="265" t="s">
        <v>875</v>
      </c>
    </row>
    <row r="14" spans="1:11" s="264" customFormat="1" ht="35.450000000000003" customHeight="1" thickBot="1">
      <c r="A14" s="265">
        <v>1</v>
      </c>
      <c r="B14" s="266" t="s">
        <v>876</v>
      </c>
      <c r="C14" s="267">
        <f>D14*$I$11</f>
        <v>0</v>
      </c>
      <c r="D14" s="268">
        <v>4.0099999999999997E-2</v>
      </c>
      <c r="E14" s="265"/>
      <c r="F14" s="265" t="str">
        <f>IF(AND(D14&gt;=G14,D14&lt;=I14),"OK","DIFERE")</f>
        <v>OK</v>
      </c>
      <c r="G14" s="269">
        <v>3.7999999999999999E-2</v>
      </c>
      <c r="H14" s="269">
        <v>4.0099999999999997E-2</v>
      </c>
      <c r="I14" s="269">
        <v>4.6699999999999998E-2</v>
      </c>
      <c r="J14" s="264" t="s">
        <v>877</v>
      </c>
      <c r="K14" s="264" t="s">
        <v>878</v>
      </c>
    </row>
    <row r="15" spans="1:11" s="264" customFormat="1" ht="19.899999999999999" customHeight="1" thickBot="1">
      <c r="A15" s="265">
        <v>2</v>
      </c>
      <c r="B15" s="270" t="s">
        <v>879</v>
      </c>
      <c r="C15" s="267">
        <f>D15*$I$11</f>
        <v>0</v>
      </c>
      <c r="D15" s="271">
        <v>4.0000000000000001E-3</v>
      </c>
      <c r="E15" s="265"/>
      <c r="F15" s="265" t="str">
        <f>IF(AND(D15&gt;=G15,D15&lt;=I15),"OK","DIFERE")</f>
        <v>OK</v>
      </c>
      <c r="G15" s="269">
        <v>3.2000000000000002E-3</v>
      </c>
      <c r="H15" s="269">
        <v>4.0000000000000001E-3</v>
      </c>
      <c r="I15" s="269">
        <v>7.4000000000000003E-3</v>
      </c>
      <c r="J15" s="264" t="s">
        <v>880</v>
      </c>
      <c r="K15" s="264" t="s">
        <v>881</v>
      </c>
    </row>
    <row r="16" spans="1:11" s="264" customFormat="1" ht="19.899999999999999" customHeight="1" thickBot="1">
      <c r="A16" s="265">
        <v>3</v>
      </c>
      <c r="B16" s="270" t="s">
        <v>882</v>
      </c>
      <c r="C16" s="267">
        <f>D16*$I$11</f>
        <v>0</v>
      </c>
      <c r="D16" s="271">
        <v>5.5999999999999999E-3</v>
      </c>
      <c r="E16" s="265"/>
      <c r="F16" s="265" t="str">
        <f>IF(AND(D16&gt;=G16,D16&lt;=I16),"OK","DIFERE")</f>
        <v>OK</v>
      </c>
      <c r="G16" s="269">
        <v>5.0000000000000001E-3</v>
      </c>
      <c r="H16" s="269">
        <v>5.5999999999999999E-3</v>
      </c>
      <c r="I16" s="269">
        <v>9.7000000000000003E-3</v>
      </c>
      <c r="J16" s="264" t="s">
        <v>883</v>
      </c>
      <c r="K16" s="264" t="s">
        <v>884</v>
      </c>
    </row>
    <row r="17" spans="1:14" s="264" customFormat="1" ht="19.899999999999999" customHeight="1" thickBot="1">
      <c r="A17" s="265">
        <v>4</v>
      </c>
      <c r="B17" s="270" t="s">
        <v>885</v>
      </c>
      <c r="C17" s="267">
        <f>D17*($I$11+C14+C15+C16)</f>
        <v>0</v>
      </c>
      <c r="D17" s="271">
        <v>1.11E-2</v>
      </c>
      <c r="E17" s="265"/>
      <c r="F17" s="265" t="str">
        <f>IF(AND(D17&gt;=G17,D17&lt;=I17),"OK","DIFERE")</f>
        <v>OK</v>
      </c>
      <c r="G17" s="269">
        <v>1.0200000000000001E-2</v>
      </c>
      <c r="H17" s="269">
        <v>1.11E-2</v>
      </c>
      <c r="I17" s="269">
        <v>1.21E-2</v>
      </c>
      <c r="J17" s="264" t="s">
        <v>886</v>
      </c>
      <c r="K17" s="264" t="s">
        <v>887</v>
      </c>
    </row>
    <row r="18" spans="1:14" s="264" customFormat="1" ht="19.899999999999999" customHeight="1" thickBot="1">
      <c r="A18" s="265">
        <v>5</v>
      </c>
      <c r="B18" s="270" t="s">
        <v>888</v>
      </c>
      <c r="C18" s="267">
        <f>D18*($I$11+C14+C15+C16+C17)</f>
        <v>0</v>
      </c>
      <c r="D18" s="271">
        <v>7.2999999999999995E-2</v>
      </c>
      <c r="E18" s="265"/>
      <c r="F18" s="265" t="str">
        <f>IF(AND(D18&gt;=G18,D18&lt;=I18),"OK","DIFERE")</f>
        <v>OK</v>
      </c>
      <c r="G18" s="269">
        <v>6.6400000000000001E-2</v>
      </c>
      <c r="H18" s="269">
        <v>7.2999999999999995E-2</v>
      </c>
      <c r="I18" s="269">
        <v>8.6900000000000005E-2</v>
      </c>
      <c r="J18" s="264" t="s">
        <v>889</v>
      </c>
      <c r="K18" s="264" t="s">
        <v>890</v>
      </c>
    </row>
    <row r="19" spans="1:14" s="264" customFormat="1" ht="19.899999999999999" customHeight="1" thickBot="1">
      <c r="A19" s="265">
        <v>6</v>
      </c>
      <c r="B19" s="272" t="s">
        <v>891</v>
      </c>
      <c r="C19" s="273">
        <f>D19*$I$11*(1+D26)</f>
        <v>0</v>
      </c>
      <c r="D19" s="274">
        <f>SUM(D20:D23)</f>
        <v>0.10150000000000001</v>
      </c>
      <c r="E19" s="275"/>
      <c r="F19" s="276"/>
      <c r="G19" s="277"/>
      <c r="H19" s="277"/>
      <c r="I19" s="278"/>
      <c r="J19" s="264" t="s">
        <v>892</v>
      </c>
      <c r="K19" s="264" t="s">
        <v>893</v>
      </c>
    </row>
    <row r="20" spans="1:14" s="264" customFormat="1" ht="19.899999999999999" customHeight="1" thickBot="1">
      <c r="A20" s="279" t="s">
        <v>27</v>
      </c>
      <c r="B20" s="712" t="s">
        <v>894</v>
      </c>
      <c r="C20" s="713"/>
      <c r="D20" s="271">
        <v>6.4999999999999997E-3</v>
      </c>
      <c r="E20" s="275"/>
      <c r="F20" s="276"/>
      <c r="G20" s="276"/>
      <c r="H20" s="276"/>
      <c r="I20" s="280"/>
    </row>
    <row r="21" spans="1:14" s="264" customFormat="1" ht="19.899999999999999" customHeight="1" thickBot="1">
      <c r="A21" s="279" t="s">
        <v>28</v>
      </c>
      <c r="B21" s="712" t="s">
        <v>895</v>
      </c>
      <c r="C21" s="713"/>
      <c r="D21" s="271">
        <v>0</v>
      </c>
      <c r="E21" s="275"/>
      <c r="F21" s="276"/>
      <c r="G21" s="276"/>
      <c r="H21" s="276"/>
      <c r="I21" s="280"/>
    </row>
    <row r="22" spans="1:14" s="264" customFormat="1" ht="19.899999999999999" customHeight="1" thickBot="1">
      <c r="A22" s="279" t="s">
        <v>163</v>
      </c>
      <c r="B22" s="712" t="s">
        <v>896</v>
      </c>
      <c r="C22" s="713"/>
      <c r="D22" s="271">
        <v>0.05</v>
      </c>
      <c r="E22" s="275"/>
      <c r="F22" s="276"/>
      <c r="G22" s="276"/>
      <c r="H22" s="276"/>
      <c r="I22" s="280"/>
    </row>
    <row r="23" spans="1:14" s="264" customFormat="1" ht="19.899999999999999" customHeight="1" thickBot="1">
      <c r="A23" s="279" t="s">
        <v>165</v>
      </c>
      <c r="B23" s="712" t="s">
        <v>897</v>
      </c>
      <c r="C23" s="714"/>
      <c r="D23" s="281">
        <v>4.4999999999999998E-2</v>
      </c>
      <c r="E23" s="275"/>
      <c r="F23" s="276"/>
      <c r="G23" s="276"/>
      <c r="H23" s="276"/>
      <c r="I23" s="280"/>
    </row>
    <row r="24" spans="1:14" s="264" customFormat="1" ht="19.899999999999999" customHeight="1" thickBot="1">
      <c r="A24" s="697" t="s">
        <v>898</v>
      </c>
      <c r="B24" s="697"/>
      <c r="C24" s="282">
        <f>SUM(C14:C19)</f>
        <v>0</v>
      </c>
      <c r="D24" s="265"/>
      <c r="E24" s="283"/>
      <c r="F24" s="704"/>
      <c r="G24" s="704"/>
      <c r="H24" s="704"/>
      <c r="I24" s="705"/>
    </row>
    <row r="25" spans="1:14" s="264" customFormat="1" ht="19.899999999999999" customHeight="1" thickBot="1">
      <c r="A25" s="697" t="s">
        <v>899</v>
      </c>
      <c r="B25" s="697"/>
      <c r="C25" s="282">
        <f>C24+I11</f>
        <v>0</v>
      </c>
      <c r="D25" s="265"/>
      <c r="E25" s="265"/>
      <c r="F25" s="698" t="s">
        <v>900</v>
      </c>
      <c r="G25" s="699"/>
      <c r="H25" s="699"/>
      <c r="I25" s="700"/>
      <c r="K25" s="284">
        <f>(1+(D14+D15+D16))</f>
        <v>1.0497000000000001</v>
      </c>
      <c r="L25" s="285">
        <f>1+(D17)</f>
        <v>1.0111000000000001</v>
      </c>
      <c r="M25" s="285">
        <f>1+D17</f>
        <v>1.0111000000000001</v>
      </c>
      <c r="N25" s="264">
        <f>(K25*L25*M25)</f>
        <v>1.0731326735370004</v>
      </c>
    </row>
    <row r="26" spans="1:14" s="264" customFormat="1" ht="19.899999999999999" customHeight="1" thickBot="1">
      <c r="A26" s="701" t="s">
        <v>901</v>
      </c>
      <c r="B26" s="701"/>
      <c r="C26" s="701"/>
      <c r="D26" s="286">
        <f>((((1+D14+D15+D16)*(1+D17)*(1+D18))/(1-D19))-1)</f>
        <v>0.26747951242070167</v>
      </c>
      <c r="E26" s="287" t="str">
        <f>IF(AND($D26&gt;=$G26,$D26&lt;=$I26),"OK","DIFERE")</f>
        <v>OK</v>
      </c>
      <c r="F26" s="288" t="s">
        <v>902</v>
      </c>
      <c r="G26" s="269">
        <f>(((1+$G14+$G15+$G16)*(1+$G17)*(1+$G18)/(1-$D19)))-1</f>
        <v>0.25436559859321095</v>
      </c>
      <c r="H26" s="269">
        <f>(((1+$H14+$H15+$H16)*(1+$H17)*(1+$H18)/(1-$D19)))-1</f>
        <v>0.26747951242070167</v>
      </c>
      <c r="I26" s="269">
        <f>(((1+$I14+$I15+$I16)*(1+$I17)*(1+$I18)/(1-$D19)))-1</f>
        <v>0.30243158048080132</v>
      </c>
      <c r="K26" s="264">
        <f>(N25/(1-13.15%))</f>
        <v>1.2356162044179624</v>
      </c>
      <c r="L26" s="264">
        <f>K26-1</f>
        <v>0.23561620441796238</v>
      </c>
      <c r="M26" s="264">
        <f>L26*100</f>
        <v>23.561620441796236</v>
      </c>
    </row>
    <row r="27" spans="1:14" ht="17.45" customHeight="1" thickBot="1">
      <c r="A27" s="701" t="s">
        <v>903</v>
      </c>
      <c r="B27" s="701"/>
      <c r="C27" s="701"/>
      <c r="D27" s="289">
        <f>(((1+$D14+$D15+$D16)*(1+$D17)*(1+$D18)/(1-($D19-D23))))-1</f>
        <v>0.20702738941176513</v>
      </c>
      <c r="E27" s="287" t="str">
        <f>IF(AND($D27&gt;=$G27,$D27&lt;=$I27),"OK","DIFERE")</f>
        <v>OK</v>
      </c>
      <c r="F27" s="288" t="s">
        <v>904</v>
      </c>
      <c r="G27" s="269">
        <f>(((1+$G14+$G15+$G16)*(1+$G17)*(1+$G18)/(1-($D19-D23))))-1</f>
        <v>0.19453894047270803</v>
      </c>
      <c r="H27" s="269">
        <f>(((1+$H14+$H15+$H16)*(1+$H17)*(1+$H18)/(1-($D19-D23))))-1</f>
        <v>0.20702738941176513</v>
      </c>
      <c r="I27" s="269">
        <f>(((1+$I14+$I15+$I16)*(1+$I17)*(1+$I18)/(1-($D19-D23))))-1</f>
        <v>0.24031242719872803</v>
      </c>
    </row>
    <row r="28" spans="1:14" ht="17.45" customHeight="1">
      <c r="A28" s="291"/>
      <c r="B28" s="291"/>
      <c r="C28" s="291"/>
      <c r="D28" s="292"/>
      <c r="E28" s="293"/>
      <c r="F28" s="292"/>
      <c r="G28" s="292"/>
      <c r="H28" s="292"/>
      <c r="I28" s="292"/>
    </row>
    <row r="29" spans="1:14" ht="17.45" customHeight="1">
      <c r="A29" s="291"/>
      <c r="B29" s="291"/>
      <c r="C29" s="291"/>
      <c r="D29" s="292"/>
      <c r="E29" s="293"/>
      <c r="F29" s="292"/>
      <c r="G29" s="292"/>
      <c r="H29" s="292"/>
      <c r="I29" s="292"/>
    </row>
    <row r="30" spans="1:14" ht="17.45" customHeight="1" thickBot="1">
      <c r="A30" s="291"/>
      <c r="B30" s="291"/>
      <c r="C30" s="291"/>
      <c r="D30" s="292"/>
      <c r="E30" s="293"/>
      <c r="F30" s="292"/>
      <c r="G30" s="292"/>
      <c r="H30" s="292"/>
      <c r="I30" s="292"/>
    </row>
    <row r="31" spans="1:14">
      <c r="A31" s="292" t="s">
        <v>905</v>
      </c>
      <c r="B31" s="292"/>
      <c r="C31" s="292"/>
      <c r="D31" s="294"/>
      <c r="E31" s="295" t="s">
        <v>906</v>
      </c>
      <c r="F31" s="296"/>
      <c r="G31" s="296"/>
      <c r="H31" s="297"/>
      <c r="I31" s="298"/>
    </row>
    <row r="32" spans="1:14">
      <c r="A32" s="292" t="s">
        <v>907</v>
      </c>
      <c r="B32" s="292"/>
      <c r="C32" s="292"/>
      <c r="D32" s="294"/>
      <c r="E32" s="299"/>
      <c r="F32" s="253"/>
      <c r="G32" s="253"/>
      <c r="H32" s="300"/>
      <c r="I32" s="301"/>
    </row>
    <row r="33" spans="1:12">
      <c r="A33" s="292" t="s">
        <v>908</v>
      </c>
      <c r="B33" s="292"/>
      <c r="C33" s="292"/>
      <c r="D33" s="294"/>
      <c r="E33" s="299"/>
      <c r="F33" s="253"/>
      <c r="G33" s="253"/>
      <c r="H33" s="300"/>
      <c r="I33" s="301"/>
    </row>
    <row r="34" spans="1:12">
      <c r="A34" s="292" t="s">
        <v>909</v>
      </c>
      <c r="B34" s="292"/>
      <c r="C34" s="292"/>
      <c r="D34" s="294"/>
      <c r="E34" s="299"/>
      <c r="F34" s="253"/>
      <c r="G34" s="253"/>
      <c r="H34" s="300"/>
      <c r="I34" s="301"/>
    </row>
    <row r="35" spans="1:12">
      <c r="A35" s="292" t="s">
        <v>910</v>
      </c>
      <c r="B35" s="292"/>
      <c r="C35" s="292"/>
      <c r="D35" s="294"/>
      <c r="E35" s="299"/>
      <c r="F35" s="253"/>
      <c r="G35" s="253"/>
      <c r="H35" s="300"/>
      <c r="I35" s="301"/>
    </row>
    <row r="36" spans="1:12">
      <c r="A36" s="292" t="s">
        <v>911</v>
      </c>
      <c r="B36" s="292"/>
      <c r="C36" s="292"/>
      <c r="D36" s="294"/>
      <c r="E36" s="299"/>
      <c r="F36" s="253"/>
      <c r="G36" s="253"/>
      <c r="H36" s="300"/>
      <c r="I36" s="301"/>
    </row>
    <row r="37" spans="1:12" ht="13.5" thickBot="1">
      <c r="A37" s="292" t="s">
        <v>912</v>
      </c>
      <c r="B37" s="292"/>
      <c r="C37" s="292"/>
      <c r="D37" s="294"/>
      <c r="E37" s="302"/>
      <c r="F37" s="261"/>
      <c r="G37" s="261"/>
      <c r="H37" s="303"/>
      <c r="I37" s="304"/>
    </row>
    <row r="38" spans="1:12" ht="15.6" customHeight="1">
      <c r="A38" s="292" t="s">
        <v>913</v>
      </c>
      <c r="B38" s="292"/>
      <c r="C38" s="292"/>
      <c r="D38" s="292"/>
      <c r="E38" s="294"/>
      <c r="I38" s="292"/>
    </row>
    <row r="39" spans="1:12" ht="10.9" customHeight="1">
      <c r="B39" s="292"/>
      <c r="C39" s="292"/>
      <c r="D39" s="292"/>
      <c r="E39" s="294"/>
      <c r="F39" s="305"/>
      <c r="G39" s="306"/>
      <c r="H39" s="306"/>
      <c r="I39" s="292"/>
    </row>
    <row r="40" spans="1:12" ht="18.600000000000001" customHeight="1">
      <c r="A40" s="300"/>
      <c r="B40" s="307" t="s">
        <v>893</v>
      </c>
      <c r="C40" s="307"/>
      <c r="D40" s="307"/>
      <c r="E40" s="307"/>
      <c r="F40" s="305"/>
      <c r="G40" s="306"/>
      <c r="H40" s="306"/>
      <c r="I40" s="292"/>
    </row>
    <row r="41" spans="1:12" ht="40.9" customHeight="1">
      <c r="B41" s="702" t="s">
        <v>914</v>
      </c>
      <c r="C41" s="702"/>
      <c r="D41" s="702"/>
      <c r="E41" s="702"/>
      <c r="F41" s="702"/>
      <c r="G41" s="702"/>
      <c r="H41" s="702"/>
      <c r="I41" s="702"/>
      <c r="L41" s="308"/>
    </row>
    <row r="42" spans="1:12" ht="18.600000000000001" customHeight="1">
      <c r="B42" s="292"/>
      <c r="C42" s="292"/>
      <c r="D42" s="292"/>
      <c r="E42" s="294"/>
      <c r="F42" s="305"/>
      <c r="G42" s="306"/>
      <c r="H42" s="306"/>
      <c r="I42" s="292"/>
      <c r="L42" s="308"/>
    </row>
    <row r="43" spans="1:12" ht="6" customHeight="1">
      <c r="B43" s="292"/>
      <c r="C43" s="292"/>
      <c r="D43" s="292"/>
      <c r="E43" s="294"/>
      <c r="F43" s="305"/>
      <c r="G43" s="306"/>
      <c r="H43" s="306"/>
      <c r="I43" s="292"/>
      <c r="L43" s="308"/>
    </row>
    <row r="44" spans="1:12" ht="18.600000000000001" customHeight="1" thickBot="1">
      <c r="B44" s="292"/>
      <c r="C44" s="292"/>
      <c r="D44" s="292"/>
      <c r="E44" s="294"/>
      <c r="F44" s="305"/>
      <c r="G44" s="306"/>
      <c r="H44" s="306"/>
      <c r="I44" s="292"/>
    </row>
    <row r="45" spans="1:12" ht="14.45" customHeight="1">
      <c r="A45" s="292"/>
      <c r="B45" s="292"/>
      <c r="C45" s="292"/>
      <c r="D45" s="292"/>
      <c r="E45" s="294"/>
      <c r="F45" s="703" t="s">
        <v>915</v>
      </c>
      <c r="G45" s="703"/>
      <c r="H45" s="703"/>
      <c r="I45" s="292"/>
    </row>
    <row r="46" spans="1:12">
      <c r="A46" s="292"/>
      <c r="B46" s="309" t="s">
        <v>916</v>
      </c>
      <c r="C46" s="310" t="str">
        <f>IF('[41]FOLHA FECHAMENTO'!F31&lt;&gt;"",'[41]FOLHA FECHAMENTO'!F31," ")</f>
        <v/>
      </c>
      <c r="D46" s="311" t="s">
        <v>917</v>
      </c>
      <c r="E46" s="310"/>
      <c r="F46" s="696" t="s">
        <v>918</v>
      </c>
      <c r="G46" s="696"/>
      <c r="H46" s="696"/>
      <c r="I46" s="292"/>
    </row>
    <row r="47" spans="1:12">
      <c r="A47" s="292"/>
      <c r="B47" s="292"/>
      <c r="C47" s="292"/>
      <c r="D47" s="292"/>
      <c r="E47" s="294"/>
      <c r="F47" s="292"/>
      <c r="G47" s="292"/>
      <c r="H47" s="292"/>
      <c r="I47" s="292"/>
    </row>
  </sheetData>
  <mergeCells count="27">
    <mergeCell ref="H10:I10"/>
    <mergeCell ref="B1:I1"/>
    <mergeCell ref="B2:I2"/>
    <mergeCell ref="B3:I3"/>
    <mergeCell ref="A5:F5"/>
    <mergeCell ref="H9:I9"/>
    <mergeCell ref="F24:I24"/>
    <mergeCell ref="A11:H11"/>
    <mergeCell ref="A12:A13"/>
    <mergeCell ref="B12:B13"/>
    <mergeCell ref="C12:C13"/>
    <mergeCell ref="D12:D13"/>
    <mergeCell ref="E12:E13"/>
    <mergeCell ref="F12:F13"/>
    <mergeCell ref="G12:I12"/>
    <mergeCell ref="B20:C20"/>
    <mergeCell ref="B21:C21"/>
    <mergeCell ref="B22:C22"/>
    <mergeCell ref="B23:C23"/>
    <mergeCell ref="A24:B24"/>
    <mergeCell ref="F46:H46"/>
    <mergeCell ref="A25:B25"/>
    <mergeCell ref="F25:I25"/>
    <mergeCell ref="A26:C26"/>
    <mergeCell ref="A27:C27"/>
    <mergeCell ref="B41:I41"/>
    <mergeCell ref="F45:H45"/>
  </mergeCells>
  <pageMargins left="0.59055118110236227" right="0" top="0.78740157480314965" bottom="0.59055118110236227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20</vt:i4>
      </vt:variant>
      <vt:variant>
        <vt:lpstr>Intervalos nomeados</vt:lpstr>
      </vt:variant>
      <vt:variant>
        <vt:i4>35</vt:i4>
      </vt:variant>
    </vt:vector>
  </HeadingPairs>
  <TitlesOfParts>
    <vt:vector size="55" baseType="lpstr">
      <vt:lpstr>CT-00_05(C_RANGEL)-C-DESON (2)</vt:lpstr>
      <vt:lpstr>RES-ET-01-ORÇ</vt:lpstr>
      <vt:lpstr>ORÇAMENTO_LOT-C-N_DESON</vt:lpstr>
      <vt:lpstr>USAR PREÇO</vt:lpstr>
      <vt:lpstr>CRONG(FIS-FINAN)</vt:lpstr>
      <vt:lpstr>BDI SERVIÇOS - N_DES.</vt:lpstr>
      <vt:lpstr>BDI DIFERENCIADO - N_DES.</vt:lpstr>
      <vt:lpstr>QCI (2)</vt:lpstr>
      <vt:lpstr>BDI_Pav</vt:lpstr>
      <vt:lpstr>BDI_Mat Bet</vt:lpstr>
      <vt:lpstr>QCI</vt:lpstr>
      <vt:lpstr>CURVA_SERV</vt:lpstr>
      <vt:lpstr>LINEAR_CURVA_SERV</vt:lpstr>
      <vt:lpstr>CURVA_SERV (2)</vt:lpstr>
      <vt:lpstr>equipe</vt:lpstr>
      <vt:lpstr>lab</vt:lpstr>
      <vt:lpstr>lab (2)</vt:lpstr>
      <vt:lpstr>topo</vt:lpstr>
      <vt:lpstr>inf</vt:lpstr>
      <vt:lpstr>instal</vt:lpstr>
      <vt:lpstr>'BDI DIFERENCIADO - N_DES.'!Area_de_impressao</vt:lpstr>
      <vt:lpstr>'BDI SERVIÇOS - N_DES.'!Area_de_impressao</vt:lpstr>
      <vt:lpstr>'BDI_Mat Bet'!Area_de_impressao</vt:lpstr>
      <vt:lpstr>BDI_Pav!Area_de_impressao</vt:lpstr>
      <vt:lpstr>'CRONG(FIS-FINAN)'!Area_de_impressao</vt:lpstr>
      <vt:lpstr>'CT-00_05(C_RANGEL)-C-DESON (2)'!Area_de_impressao</vt:lpstr>
      <vt:lpstr>CURVA_SERV!Area_de_impressao</vt:lpstr>
      <vt:lpstr>'CURVA_SERV (2)'!Area_de_impressao</vt:lpstr>
      <vt:lpstr>LINEAR_CURVA_SERV!Area_de_impressao</vt:lpstr>
      <vt:lpstr>'ORÇAMENTO_LOT-C-N_DESON'!Area_de_impressao</vt:lpstr>
      <vt:lpstr>QCI!Area_de_impressao</vt:lpstr>
      <vt:lpstr>'QCI (2)'!Area_de_impressao</vt:lpstr>
      <vt:lpstr>'RES-ET-01-ORÇ'!Area_de_impressao</vt:lpstr>
      <vt:lpstr>'USAR PREÇO'!Area_de_impressao</vt:lpstr>
      <vt:lpstr>'BDI_Mat Bet'!Print_Area</vt:lpstr>
      <vt:lpstr>BDI_Pav!Print_Area</vt:lpstr>
      <vt:lpstr>'CRONG(FIS-FINAN)'!Print_Area</vt:lpstr>
      <vt:lpstr>'CT-00_05(C_RANGEL)-C-DESON (2)'!Print_Area</vt:lpstr>
      <vt:lpstr>CURVA_SERV!Print_Area</vt:lpstr>
      <vt:lpstr>'CURVA_SERV (2)'!Print_Area</vt:lpstr>
      <vt:lpstr>LINEAR_CURVA_SERV!Print_Area</vt:lpstr>
      <vt:lpstr>'ORÇAMENTO_LOT-C-N_DESON'!Print_Area</vt:lpstr>
      <vt:lpstr>'USAR PREÇO'!Print_Area</vt:lpstr>
      <vt:lpstr>'CT-00_05(C_RANGEL)-C-DESON (2)'!Print_Titles</vt:lpstr>
      <vt:lpstr>CURVA_SERV!Print_Titles</vt:lpstr>
      <vt:lpstr>'CURVA_SERV (2)'!Print_Titles</vt:lpstr>
      <vt:lpstr>LINEAR_CURVA_SERV!Print_Titles</vt:lpstr>
      <vt:lpstr>'ORÇAMENTO_LOT-C-N_DESON'!Print_Titles</vt:lpstr>
      <vt:lpstr>'USAR PREÇO'!Print_Titles</vt:lpstr>
      <vt:lpstr>'CT-00_05(C_RANGEL)-C-DESON (2)'!Titulos_de_impressao</vt:lpstr>
      <vt:lpstr>CURVA_SERV!Titulos_de_impressao</vt:lpstr>
      <vt:lpstr>'CURVA_SERV (2)'!Titulos_de_impressao</vt:lpstr>
      <vt:lpstr>LINEAR_CURVA_SERV!Titulos_de_impressao</vt:lpstr>
      <vt:lpstr>'ORÇAMENTO_LOT-C-N_DESON'!Titulos_de_impressao</vt:lpstr>
      <vt:lpstr>'USAR PREÇO'!Titulos_de_impressao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silvia.krizanowski</cp:lastModifiedBy>
  <cp:lastPrinted>2021-12-14T18:39:05Z</cp:lastPrinted>
  <dcterms:created xsi:type="dcterms:W3CDTF">2018-01-20T15:27:54Z</dcterms:created>
  <dcterms:modified xsi:type="dcterms:W3CDTF">2022-03-21T14:34:31Z</dcterms:modified>
</cp:coreProperties>
</file>